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xl/comments3.xml" ContentType="application/vnd.openxmlformats-officedocument.spreadsheetml.comments+xml"/>
  <Override PartName="/xl/worksheets/sheet5.xml" ContentType="application/vnd.openxmlformats-officedocument.spreadsheetml.worksheet+xml"/>
  <Default Extension="rels" ContentType="application/vnd.openxmlformats-package.relationship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autoCompressPictures="0"/>
  <bookViews>
    <workbookView xWindow="1920" yWindow="100" windowWidth="23960" windowHeight="15680" tabRatio="258"/>
  </bookViews>
  <sheets>
    <sheet name="all racers" sheetId="4" r:id="rId1"/>
    <sheet name="SGYC" sheetId="21" r:id="rId2"/>
    <sheet name="SDCatA" sheetId="22" r:id="rId3"/>
    <sheet name="check in finish" sheetId="14" r:id="rId4"/>
    <sheet name="Sheet4" sheetId="12" r:id="rId5"/>
  </sheets>
  <definedNames>
    <definedName name="_1Excel_BuiltIn_Print_Area_5_1">#REF!</definedName>
    <definedName name="_2Excel_BuiltIn_Print_Area_6_1">#REF!</definedName>
    <definedName name="_3Excel_BuiltIn_Print_Area_7_1">#REF!</definedName>
    <definedName name="_4Excel_BuiltIn_Print_Area_8_1">#REF!</definedName>
    <definedName name="_5Excel_BuiltIn_Print_Area_9_1">#REF!</definedName>
    <definedName name="Excel_BuiltIn__FilterDatabase_1" localSheetId="3">'check in finish'!$C$3:$O$5</definedName>
    <definedName name="Excel_BuiltIn__FilterDatabase_1" localSheetId="2">SDCatA!$D$3:$P$14</definedName>
    <definedName name="Excel_BuiltIn__FilterDatabase_1" localSheetId="1">SGYC!$C$3:$O$5</definedName>
    <definedName name="Excel_BuiltIn__FilterDatabase_1">'all racers'!$C$3:$O$6</definedName>
    <definedName name="Excel_BuiltIn__FilterDatabase_2" localSheetId="2">#REF!</definedName>
    <definedName name="Excel_BuiltIn__FilterDatabase_2" localSheetId="1">#REF!</definedName>
    <definedName name="Excel_BuiltIn__FilterDatabase_2">#REF!</definedName>
    <definedName name="Excel_BuiltIn__FilterDatabase_3" localSheetId="2">#REF!</definedName>
    <definedName name="Excel_BuiltIn__FilterDatabase_3" localSheetId="1">#REF!</definedName>
    <definedName name="Excel_BuiltIn__FilterDatabase_3">#REF!</definedName>
    <definedName name="Excel_BuiltIn__FilterDatabase_4" localSheetId="2">#REF!</definedName>
    <definedName name="Excel_BuiltIn__FilterDatabase_4" localSheetId="1">#REF!</definedName>
    <definedName name="Excel_BuiltIn__FilterDatabase_4">#REF!</definedName>
    <definedName name="Excel_BuiltIn__FilterDatabase_5" localSheetId="2">#REF!</definedName>
    <definedName name="Excel_BuiltIn__FilterDatabase_5" localSheetId="1">#REF!</definedName>
    <definedName name="Excel_BuiltIn__FilterDatabase_5">#REF!</definedName>
    <definedName name="Excel_BuiltIn__FilterDatabase_6" localSheetId="2">#REF!</definedName>
    <definedName name="Excel_BuiltIn__FilterDatabase_6" localSheetId="1">#REF!</definedName>
    <definedName name="Excel_BuiltIn__FilterDatabase_6">#REF!</definedName>
    <definedName name="Excel_BuiltIn__FilterDatabase_7" localSheetId="2">#REF!</definedName>
    <definedName name="Excel_BuiltIn__FilterDatabase_7" localSheetId="1">#REF!</definedName>
    <definedName name="Excel_BuiltIn__FilterDatabase_7">#REF!</definedName>
    <definedName name="eXCEL_BUILTIN_FLTRDATABASE_1" localSheetId="2">#REF!</definedName>
    <definedName name="eXCEL_BUILTIN_FLTRDATABASE_1" localSheetId="1">#REF!</definedName>
    <definedName name="eXCEL_BUILTIN_FLTRDATABASE_1">#REF!</definedName>
    <definedName name="Excel_BuiltIn_Print_Area_10" localSheetId="2">#REF!</definedName>
    <definedName name="Excel_BuiltIn_Print_Area_10" localSheetId="1">#REF!</definedName>
    <definedName name="Excel_BuiltIn_Print_Area_10">#REF!</definedName>
    <definedName name="Excel_BuiltIn_Print_Area_2_1" localSheetId="3">'check in finish'!$B$1:$Y$9</definedName>
    <definedName name="Excel_BuiltIn_Print_Area_2_1" localSheetId="2">SDCatA!$A$1:$Y$11</definedName>
    <definedName name="Excel_BuiltIn_Print_Area_2_1" localSheetId="1">SGYC!$A$1:$V$5</definedName>
    <definedName name="Excel_BuiltIn_Print_Area_2_1">'all racers'!$A$1:$V$6</definedName>
    <definedName name="Excel_BuiltIn_Print_Area_3_1" localSheetId="2">#REF!</definedName>
    <definedName name="Excel_BuiltIn_Print_Area_3_1" localSheetId="1">#REF!</definedName>
    <definedName name="Excel_BuiltIn_Print_Area_3_1">#REF!</definedName>
    <definedName name="Excel_BuiltIn_Print_Area_4" localSheetId="2">#REF!</definedName>
    <definedName name="Excel_BuiltIn_Print_Area_4" localSheetId="1">#REF!</definedName>
    <definedName name="Excel_BuiltIn_Print_Area_4">#REF!</definedName>
    <definedName name="Excel_BuiltIn_Print_Area_5" localSheetId="2">#REF!</definedName>
    <definedName name="Excel_BuiltIn_Print_Area_5" localSheetId="1">#REF!</definedName>
    <definedName name="Excel_BuiltIn_Print_Area_5">#REF!</definedName>
    <definedName name="Excel_BuiltIn_Print_Area_6" localSheetId="2">#REF!</definedName>
    <definedName name="Excel_BuiltIn_Print_Area_6" localSheetId="1">#REF!</definedName>
    <definedName name="Excel_BuiltIn_Print_Area_6">#REF!</definedName>
    <definedName name="Excel_BuiltIn_Print_Area_7" localSheetId="2">#REF!</definedName>
    <definedName name="Excel_BuiltIn_Print_Area_7" localSheetId="1">#REF!</definedName>
    <definedName name="Excel_BuiltIn_Print_Area_7">#REF!</definedName>
    <definedName name="Excel_BuiltIn_Print_Area_8">#REF!</definedName>
    <definedName name="Excel_BuiltIn_Print_Area_9" localSheetId="2">#REF!</definedName>
    <definedName name="Excel_BuiltIn_Print_Area_9" localSheetId="1">#REF!</definedName>
    <definedName name="Excel_BuiltIn_Print_Area_9">#REF!</definedName>
    <definedName name="Excel_BuiltIn_Print_Titles_9" localSheetId="2">#REF!</definedName>
    <definedName name="Excel_BuiltIn_Print_Titles_9" localSheetId="1">#REF!</definedName>
    <definedName name="Excel_BuiltIn_Print_Titles_9">#REF!</definedName>
    <definedName name="JOANN" localSheetId="2">#REF!</definedName>
    <definedName name="JOANN" localSheetId="1">#REF!</definedName>
    <definedName name="JOANN">#REF!</definedName>
    <definedName name="SDCAT" localSheetId="2">#REF!</definedName>
    <definedName name="SDCAT" localSheetId="1">#REF!</definedName>
    <definedName name="SDCAT">#REF!</definedName>
    <definedName name="SGYC" localSheetId="2">#REF!</definedName>
    <definedName name="SGYC" localSheetId="1">#REF!</definedName>
    <definedName name="SGYC">#REF!</definedName>
    <definedName name="SGYCfinal" localSheetId="2">#REF!</definedName>
    <definedName name="SGYCfinal" localSheetId="1">#REF!</definedName>
    <definedName name="SGYCfinal">#REF!</definedName>
    <definedName name="TEST" localSheetId="2">#REF!</definedName>
    <definedName name="TEST" localSheetId="1">#REF!</definedName>
    <definedName name="TEST">#REF!</definedName>
    <definedName name="TEST2" localSheetId="2">#REF!</definedName>
    <definedName name="TEST2" localSheetId="1">#REF!</definedName>
    <definedName name="TEST2">#REF!</definedName>
  </definedNames>
  <calcPr calcId="13040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T27" i="4"/>
  <c r="T26"/>
  <c r="E28"/>
  <c r="O26"/>
  <c r="Q26"/>
  <c r="R26"/>
  <c r="U26"/>
  <c r="O27"/>
  <c r="Q27"/>
  <c r="R27"/>
  <c r="U27"/>
  <c r="T14"/>
  <c r="O14"/>
  <c r="Q14"/>
  <c r="R14"/>
  <c r="U14"/>
  <c r="T16"/>
  <c r="O16"/>
  <c r="Q16"/>
  <c r="R16"/>
  <c r="U16"/>
  <c r="T13"/>
  <c r="O13"/>
  <c r="Q13"/>
  <c r="R13"/>
  <c r="U13"/>
  <c r="T6"/>
  <c r="T8"/>
  <c r="T17"/>
  <c r="T9"/>
  <c r="T12"/>
  <c r="T7"/>
  <c r="T15"/>
  <c r="T10"/>
  <c r="T11"/>
  <c r="F7"/>
  <c r="O7"/>
  <c r="Q7"/>
  <c r="R7"/>
  <c r="U7"/>
  <c r="O15"/>
  <c r="Q15"/>
  <c r="R15"/>
  <c r="U15"/>
  <c r="O12"/>
  <c r="Q12"/>
  <c r="R12"/>
  <c r="U12"/>
  <c r="O11"/>
  <c r="Q11"/>
  <c r="R11"/>
  <c r="U11"/>
  <c r="O9"/>
  <c r="Q9"/>
  <c r="R9"/>
  <c r="U9"/>
  <c r="O6"/>
  <c r="Q6"/>
  <c r="R6"/>
  <c r="U6"/>
  <c r="O17"/>
  <c r="Q17"/>
  <c r="R17"/>
  <c r="U17"/>
  <c r="O10"/>
  <c r="R10"/>
  <c r="U10"/>
  <c r="F8"/>
  <c r="O8"/>
  <c r="Q8"/>
  <c r="R8"/>
  <c r="U8"/>
  <c r="E19"/>
  <c r="V8"/>
  <c r="V15"/>
  <c r="V17"/>
  <c r="V6"/>
  <c r="V9"/>
  <c r="V11"/>
  <c r="V7"/>
  <c r="V10"/>
  <c r="X11"/>
  <c r="V12"/>
  <c r="V14"/>
  <c r="V27"/>
  <c r="V26"/>
  <c r="W27"/>
  <c r="V16"/>
  <c r="V13"/>
  <c r="X15"/>
  <c r="X14"/>
  <c r="X8"/>
  <c r="X9"/>
  <c r="X16"/>
  <c r="X12"/>
  <c r="X7"/>
  <c r="X13"/>
  <c r="X10"/>
  <c r="V18" i="14"/>
  <c r="O18"/>
  <c r="S18"/>
  <c r="T18"/>
  <c r="W18"/>
  <c r="X18"/>
  <c r="V19"/>
  <c r="O19"/>
  <c r="S19"/>
  <c r="T19"/>
  <c r="W19"/>
  <c r="V6"/>
  <c r="F6"/>
  <c r="O6"/>
  <c r="S6"/>
  <c r="T6"/>
  <c r="W6"/>
  <c r="X6"/>
  <c r="Y6"/>
  <c r="V24"/>
  <c r="O24"/>
  <c r="S24"/>
  <c r="T24"/>
  <c r="W24"/>
  <c r="X24"/>
  <c r="X19"/>
  <c r="T13" i="22"/>
  <c r="O13"/>
  <c r="Q13"/>
  <c r="R13"/>
  <c r="U13"/>
  <c r="V13"/>
  <c r="T12"/>
  <c r="O12"/>
  <c r="Q12"/>
  <c r="R12"/>
  <c r="U12"/>
  <c r="V12"/>
  <c r="X12"/>
  <c r="T11"/>
  <c r="O11"/>
  <c r="Q11"/>
  <c r="R11"/>
  <c r="U11"/>
  <c r="V11"/>
  <c r="X11"/>
  <c r="T10"/>
  <c r="R10"/>
  <c r="U10"/>
  <c r="V10"/>
  <c r="T6"/>
  <c r="O6"/>
  <c r="Q6"/>
  <c r="R6"/>
  <c r="U6"/>
  <c r="V6"/>
  <c r="X10"/>
  <c r="O10"/>
  <c r="T9"/>
  <c r="O9"/>
  <c r="Q9"/>
  <c r="R9"/>
  <c r="U9"/>
  <c r="V9"/>
  <c r="X9"/>
  <c r="T8"/>
  <c r="F8"/>
  <c r="O8"/>
  <c r="Q8"/>
  <c r="R8"/>
  <c r="U8"/>
  <c r="V8"/>
  <c r="X8"/>
  <c r="T7"/>
  <c r="F7"/>
  <c r="O7"/>
  <c r="Q7"/>
  <c r="R7"/>
  <c r="U7"/>
  <c r="V7"/>
  <c r="X7"/>
  <c r="E16"/>
  <c r="X14"/>
  <c r="T12" i="21"/>
  <c r="O12"/>
  <c r="Q12"/>
  <c r="R12"/>
  <c r="U12"/>
  <c r="V12"/>
  <c r="T11"/>
  <c r="O11"/>
  <c r="Q11"/>
  <c r="R11"/>
  <c r="U11"/>
  <c r="V11"/>
  <c r="X11"/>
  <c r="T10"/>
  <c r="O10"/>
  <c r="Q10"/>
  <c r="R10"/>
  <c r="U10"/>
  <c r="V10"/>
  <c r="X10"/>
  <c r="T9"/>
  <c r="O9"/>
  <c r="Q9"/>
  <c r="R9"/>
  <c r="U9"/>
  <c r="V9"/>
  <c r="X9"/>
  <c r="T8"/>
  <c r="O8"/>
  <c r="Q8"/>
  <c r="R8"/>
  <c r="U8"/>
  <c r="V8"/>
  <c r="X8"/>
  <c r="T7"/>
  <c r="O7"/>
  <c r="Q7"/>
  <c r="R7"/>
  <c r="U7"/>
  <c r="V7"/>
  <c r="X7"/>
  <c r="T6"/>
  <c r="O6"/>
  <c r="Q6"/>
  <c r="R6"/>
  <c r="U6"/>
  <c r="V6"/>
  <c r="E15"/>
</calcChain>
</file>

<file path=xl/comments1.xml><?xml version="1.0" encoding="utf-8"?>
<comments xmlns="http://schemas.openxmlformats.org/spreadsheetml/2006/main">
  <authors>
    <author/>
  </authors>
  <commentList>
    <comment ref="F16" authorId="0">
      <text>
        <r>
          <rPr>
            <sz val="12"/>
            <color indexed="8"/>
            <rFont val="Arial"/>
            <family val="2"/>
          </rPr>
          <t>Effective Aug 2010 base PHF is 165</t>
        </r>
      </text>
    </comment>
    <comment ref="M17" authorId="0">
      <text>
        <r>
          <rPr>
            <sz val="8"/>
            <color indexed="8"/>
            <rFont val="Times New Roman"/>
            <family val="1"/>
          </rPr>
          <t>eff feb 2012, Mylar jib was replaced with Dacron jib.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M12" authorId="0">
      <text>
        <r>
          <rPr>
            <sz val="8"/>
            <color indexed="8"/>
            <rFont val="Times New Roman"/>
            <family val="1"/>
          </rPr>
          <t>eff feb 2012, Mylar jib was replaced with Dacron jib.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F12" authorId="0">
      <text>
        <r>
          <rPr>
            <sz val="12"/>
            <color indexed="8"/>
            <rFont val="Arial"/>
            <family val="2"/>
          </rPr>
          <t>Effective Aug 2010 base PHF is 165</t>
        </r>
      </text>
    </comment>
    <comment ref="M13" authorId="0">
      <text>
        <r>
          <rPr>
            <sz val="8"/>
            <color indexed="8"/>
            <rFont val="Times New Roman"/>
            <family val="1"/>
          </rPr>
          <t>eff feb 2012, Mylar jib was replaced with Dacron jib.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D4" authorId="0">
      <text>
        <r>
          <rPr>
            <b/>
            <sz val="8"/>
            <color indexed="8"/>
            <rFont val="Times New Roman"/>
            <family val="1"/>
          </rPr>
          <t xml:space="preserve">J. Sedgwick:PHRF 131 or greater
</t>
        </r>
      </text>
    </comment>
    <comment ref="F18" authorId="0">
      <text>
        <r>
          <rPr>
            <sz val="12"/>
            <color indexed="8"/>
            <rFont val="Arial"/>
            <family val="2"/>
          </rPr>
          <t>Effective Aug 2010 base PHF is 165</t>
        </r>
      </text>
    </comment>
    <comment ref="M24" authorId="0">
      <text>
        <r>
          <rPr>
            <sz val="8"/>
            <color indexed="8"/>
            <rFont val="Times New Roman"/>
            <family val="1"/>
          </rPr>
          <t>eff feb 2012, Mylar jib was replaced with Dacron jib.</t>
        </r>
      </text>
    </comment>
  </commentList>
</comments>
</file>

<file path=xl/sharedStrings.xml><?xml version="1.0" encoding="utf-8"?>
<sst xmlns="http://schemas.openxmlformats.org/spreadsheetml/2006/main" count="515" uniqueCount="147">
  <si>
    <t xml:space="preserve"> SGYC &amp; SDCatA</t>
  </si>
  <si>
    <t>START TIME:</t>
  </si>
  <si>
    <t>BOAT TYPE</t>
  </si>
  <si>
    <t>SKIPPER NAME</t>
  </si>
  <si>
    <t>BASE PHRF</t>
  </si>
  <si>
    <t>FIX PROP</t>
  </si>
  <si>
    <t>ROLLER FURLING</t>
  </si>
  <si>
    <t>JIB LP</t>
  </si>
  <si>
    <t>MYLAR - KEVLAR</t>
  </si>
  <si>
    <t>SGHF</t>
  </si>
  <si>
    <t>SPINN</t>
  </si>
  <si>
    <t>RATE W/</t>
  </si>
  <si>
    <t>FINISH</t>
  </si>
  <si>
    <t>ELAPSED</t>
  </si>
  <si>
    <t>TOTAL</t>
  </si>
  <si>
    <t>CORRECTED</t>
  </si>
  <si>
    <t>MARGIN</t>
  </si>
  <si>
    <t>DBL</t>
  </si>
  <si>
    <t>RLC   AREA G</t>
  </si>
  <si>
    <r>
      <t xml:space="preserve">2 </t>
    </r>
    <r>
      <rPr>
        <b/>
        <sz val="10"/>
        <color indexed="8"/>
        <rFont val="Arial"/>
        <family val="2"/>
      </rPr>
      <t>blade</t>
    </r>
  </si>
  <si>
    <r>
      <t xml:space="preserve">3 </t>
    </r>
    <r>
      <rPr>
        <b/>
        <sz val="10"/>
        <color indexed="8"/>
        <rFont val="Arial"/>
        <family val="2"/>
      </rPr>
      <t>blade</t>
    </r>
  </si>
  <si>
    <t>Headsail</t>
  </si>
  <si>
    <t>Mainsail</t>
  </si>
  <si>
    <t>&lt;140% of J</t>
  </si>
  <si>
    <t>Course:  12</t>
  </si>
  <si>
    <t>Course:   35</t>
  </si>
  <si>
    <t>DSQ</t>
  </si>
  <si>
    <t>Notes: Pisces &amp; Lookit used spinnakers, Sabbatical missed a mark</t>
    <phoneticPr fontId="0" type="noConversion"/>
  </si>
  <si>
    <t>&gt;155% of J</t>
  </si>
  <si>
    <t>JIB</t>
  </si>
  <si>
    <t>MAINSAIL</t>
  </si>
  <si>
    <t>RATING</t>
  </si>
  <si>
    <t>OFFSET</t>
  </si>
  <si>
    <t>HC</t>
  </si>
  <si>
    <t>TIME</t>
  </si>
  <si>
    <t>HDCP</t>
  </si>
  <si>
    <t>HND</t>
  </si>
  <si>
    <t>(+6sec)</t>
  </si>
  <si>
    <t>(+9sec)</t>
  </si>
  <si>
    <t>(+6 sec)</t>
  </si>
  <si>
    <t>(-6 sec)</t>
  </si>
  <si>
    <t>(PHRF)</t>
  </si>
  <si>
    <t>Cat30</t>
  </si>
  <si>
    <t>Cat34</t>
  </si>
  <si>
    <t>JAMES HARVEY</t>
  </si>
  <si>
    <t>Cat36T</t>
  </si>
  <si>
    <t>LARRY PASCOE</t>
  </si>
  <si>
    <t>BLUE</t>
  </si>
  <si>
    <t>YELLOW</t>
  </si>
  <si>
    <t xml:space="preserve">      :            :    </t>
  </si>
  <si>
    <t>L E A D</t>
  </si>
  <si>
    <t xml:space="preserve"> SGYC</t>
  </si>
  <si>
    <t>SDCatA</t>
  </si>
  <si>
    <t>2 blade</t>
  </si>
  <si>
    <t>3 blade</t>
  </si>
  <si>
    <t>DNF</t>
  </si>
  <si>
    <t>DNC</t>
  </si>
  <si>
    <t>Awesome</t>
  </si>
  <si>
    <t>Eric McManus</t>
  </si>
  <si>
    <t>Lookit</t>
  </si>
  <si>
    <t>Speed as VMG of Winning Boat:</t>
  </si>
  <si>
    <t>JASON FLAR</t>
  </si>
  <si>
    <t>Rughlentless</t>
  </si>
  <si>
    <t>Hopscotch</t>
  </si>
  <si>
    <t>Jeanneau 39i</t>
  </si>
  <si>
    <t>JIM HOLDEN</t>
  </si>
  <si>
    <t>Qui si sana</t>
  </si>
  <si>
    <t>Catalina 30</t>
  </si>
  <si>
    <t>David Butterfield</t>
  </si>
  <si>
    <t>Santana20</t>
  </si>
  <si>
    <t>Cat30T</t>
  </si>
  <si>
    <t>Jennifer K</t>
  </si>
  <si>
    <t>Cat36</t>
  </si>
  <si>
    <t>Mark Burrows</t>
  </si>
  <si>
    <t>Jim II</t>
  </si>
  <si>
    <t>Hunter 356</t>
  </si>
  <si>
    <t>JIM HOLMBERG</t>
  </si>
  <si>
    <t>Lightray</t>
  </si>
  <si>
    <t xml:space="preserve"> </t>
  </si>
  <si>
    <t>X</t>
    <phoneticPr fontId="0" type="noConversion"/>
  </si>
  <si>
    <t>PHRF</t>
  </si>
  <si>
    <t>PER MILE</t>
  </si>
  <si>
    <t>Sch34GPM</t>
  </si>
  <si>
    <t>STEVE NAPEAR</t>
  </si>
  <si>
    <t>Hasta Luego</t>
  </si>
  <si>
    <t>Hunter 376</t>
  </si>
  <si>
    <t>BOB SEDDIG</t>
  </si>
  <si>
    <t>Houn Dawg</t>
  </si>
  <si>
    <t>Inspiration</t>
  </si>
  <si>
    <t>DAN GOLIMBIEWSKI</t>
  </si>
  <si>
    <t>SAOIRSE</t>
  </si>
  <si>
    <t>Npt30 MkII</t>
  </si>
  <si>
    <t>STU SEYMOUR</t>
  </si>
  <si>
    <t>X</t>
    <phoneticPr fontId="0" type="noConversion"/>
  </si>
  <si>
    <t>X</t>
    <phoneticPr fontId="0" type="noConversion"/>
  </si>
  <si>
    <t>X</t>
    <phoneticPr fontId="0" type="noConversion"/>
  </si>
  <si>
    <t>GREEN</t>
    <phoneticPr fontId="0" type="noConversion"/>
  </si>
  <si>
    <t xml:space="preserve"> </t>
    <phoneticPr fontId="0" type="noConversion"/>
  </si>
  <si>
    <t>X</t>
    <phoneticPr fontId="0" type="noConversion"/>
  </si>
  <si>
    <t>EXCALIBUR</t>
  </si>
  <si>
    <t>Ben 40.7</t>
  </si>
  <si>
    <t>DAVID TARSON</t>
  </si>
  <si>
    <t xml:space="preserve"> </t>
    <phoneticPr fontId="0" type="noConversion"/>
  </si>
  <si>
    <t xml:space="preserve"> </t>
    <phoneticPr fontId="0" type="noConversion"/>
  </si>
  <si>
    <t xml:space="preserve"> </t>
    <phoneticPr fontId="0" type="noConversion"/>
  </si>
  <si>
    <t xml:space="preserve"> </t>
    <phoneticPr fontId="0" type="noConversion"/>
  </si>
  <si>
    <t xml:space="preserve"> </t>
    <phoneticPr fontId="0" type="noConversion"/>
  </si>
  <si>
    <t>Serendipity 43</t>
  </si>
  <si>
    <t>DREW NIEDRINGHAUS</t>
  </si>
  <si>
    <t>Herself</t>
  </si>
  <si>
    <t>Hunter 326</t>
  </si>
  <si>
    <t>LISA CLEMENTS</t>
  </si>
  <si>
    <t>Cat 30 MkII</t>
  </si>
  <si>
    <t>Bob Rugh</t>
  </si>
  <si>
    <t>Forbidden Seas</t>
  </si>
  <si>
    <t>BOB RIDLEY</t>
  </si>
  <si>
    <t>Pisces</t>
  </si>
  <si>
    <t>STEVEN EDENSON</t>
  </si>
  <si>
    <t>Pesty Too</t>
  </si>
  <si>
    <t>Cat 309</t>
  </si>
  <si>
    <t>LINK KERSHAW</t>
  </si>
  <si>
    <t>HIS 'n HERS</t>
  </si>
  <si>
    <t>Cat30 MkII</t>
  </si>
  <si>
    <t>KEN HUBBARD</t>
  </si>
  <si>
    <t>Walley Erikson</t>
    <phoneticPr fontId="57" type="noConversion"/>
  </si>
  <si>
    <t>Little Hope</t>
    <phoneticPr fontId="57" type="noConversion"/>
  </si>
  <si>
    <t>Paradise</t>
  </si>
  <si>
    <t>DENNIS JACKSON</t>
  </si>
  <si>
    <t>ELAPSED TIME</t>
  </si>
  <si>
    <t>TOTAL HDCP</t>
  </si>
  <si>
    <t>CORRECTED TIME</t>
  </si>
  <si>
    <t>SCORING NOTES</t>
  </si>
  <si>
    <t>HDCP PER MILE</t>
  </si>
  <si>
    <t>BASE PHRF RLC</t>
  </si>
  <si>
    <t>SGHF RATING</t>
  </si>
  <si>
    <t>NSO (PHRF)</t>
  </si>
  <si>
    <t>RATING W/OFFSET</t>
  </si>
  <si>
    <t>X</t>
    <phoneticPr fontId="0" type="noConversion"/>
  </si>
  <si>
    <t>PHRF</t>
    <phoneticPr fontId="0" type="noConversion"/>
  </si>
  <si>
    <t>P E N N A N T S</t>
  </si>
  <si>
    <t>SGYC FAMILY &amp; SDCatA</t>
  </si>
  <si>
    <t>BOAT NAME</t>
  </si>
  <si>
    <t>SAIL ##</t>
  </si>
  <si>
    <t>X</t>
  </si>
  <si>
    <t>Sabbatical</t>
  </si>
  <si>
    <t>Escape</t>
  </si>
  <si>
    <t>FINISH TIME</t>
  </si>
</sst>
</file>

<file path=xl/styles.xml><?xml version="1.0" encoding="utf-8"?>
<styleSheet xmlns="http://schemas.openxmlformats.org/spreadsheetml/2006/main">
  <numFmts count="10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#,##0.00\);_(* \-??_);_(@_)"/>
    <numFmt numFmtId="165" formatCode="mmmm\ d&quot;, &quot;yyyy"/>
    <numFmt numFmtId="166" formatCode="_(* #,##0_);_(* \(#,##0\);_(* \-??_);_(@_)"/>
    <numFmt numFmtId="167" formatCode="0_);\(0\)"/>
    <numFmt numFmtId="168" formatCode="_(* #,##0_);_(* \(#,##0\);_(* &quot;-&quot;??_);_(@_)"/>
    <numFmt numFmtId="169" formatCode="0_);[Red]\(0\)"/>
  </numFmts>
  <fonts count="67"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8"/>
      <color indexed="8"/>
      <name val="Times New Roman"/>
      <family val="1"/>
    </font>
    <font>
      <sz val="12"/>
      <color indexed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16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13.5"/>
      <color indexed="8"/>
      <name val="Arial"/>
      <family val="2"/>
    </font>
    <font>
      <b/>
      <sz val="13.5"/>
      <color indexed="8"/>
      <name val="Arial"/>
      <family val="2"/>
    </font>
    <font>
      <sz val="13.5"/>
      <name val="Arial"/>
      <family val="2"/>
    </font>
    <font>
      <b/>
      <sz val="13.5"/>
      <name val="Arial"/>
      <family val="2"/>
    </font>
    <font>
      <sz val="10"/>
      <name val="MS Sans Serif"/>
      <family val="2"/>
    </font>
    <font>
      <sz val="14"/>
      <name val="MS Sans Serif"/>
      <family val="2"/>
    </font>
    <font>
      <sz val="8"/>
      <color indexed="8"/>
      <name val="Times New Roman"/>
      <family val="1"/>
    </font>
    <font>
      <sz val="8"/>
      <name val="MS Sans Serif"/>
      <family val="2"/>
    </font>
    <font>
      <b/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4"/>
      <color indexed="8"/>
      <name val="Calibri"/>
      <family val="2"/>
      <scheme val="minor"/>
    </font>
    <font>
      <b/>
      <i/>
      <sz val="12"/>
      <color indexed="8"/>
      <name val="Calibri"/>
      <family val="2"/>
      <scheme val="minor"/>
    </font>
    <font>
      <b/>
      <i/>
      <sz val="12"/>
      <name val="Calibri"/>
      <family val="2"/>
      <scheme val="minor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sz val="8"/>
      <name val="Verdana"/>
      <family val="2"/>
    </font>
    <font>
      <sz val="12"/>
      <color indexed="8"/>
      <name val="Calibri"/>
      <family val="2"/>
      <scheme val="minor"/>
    </font>
    <font>
      <sz val="12"/>
      <name val="Calibri"/>
      <family val="2"/>
      <scheme val="minor"/>
    </font>
    <font>
      <sz val="14"/>
      <name val="Calibri"/>
      <family val="2"/>
    </font>
    <font>
      <b/>
      <sz val="16"/>
      <name val="MS Sans Serif"/>
      <family val="2"/>
    </font>
    <font>
      <sz val="16"/>
      <name val="MS Sans Serif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i/>
      <sz val="12"/>
      <color indexed="8"/>
      <name val="Calibri"/>
      <family val="2"/>
    </font>
  </fonts>
  <fills count="25">
    <fill>
      <patternFill patternType="none"/>
    </fill>
    <fill>
      <patternFill patternType="gray125"/>
    </fill>
    <fill>
      <patternFill patternType="solid">
        <fgColor indexed="44"/>
        <bgColor indexed="42"/>
      </patternFill>
    </fill>
    <fill>
      <patternFill patternType="solid">
        <fgColor indexed="29"/>
        <bgColor indexed="45"/>
      </patternFill>
    </fill>
    <fill>
      <patternFill patternType="solid">
        <fgColor indexed="26"/>
        <bgColor indexed="43"/>
      </patternFill>
    </fill>
    <fill>
      <patternFill patternType="solid">
        <fgColor indexed="31"/>
        <bgColor indexed="27"/>
      </patternFill>
    </fill>
    <fill>
      <patternFill patternType="solid">
        <fgColor indexed="42"/>
        <bgColor indexed="44"/>
      </patternFill>
    </fill>
    <fill>
      <patternFill patternType="solid">
        <fgColor indexed="43"/>
        <bgColor indexed="26"/>
      </patternFill>
    </fill>
    <fill>
      <patternFill patternType="solid">
        <fgColor indexed="45"/>
        <bgColor indexed="46"/>
      </patternFill>
    </fill>
    <fill>
      <patternFill patternType="solid">
        <fgColor indexed="25"/>
        <bgColor indexed="23"/>
      </patternFill>
    </fill>
    <fill>
      <patternFill patternType="solid">
        <fgColor indexed="50"/>
        <bgColor indexed="19"/>
      </patternFill>
    </fill>
    <fill>
      <patternFill patternType="solid">
        <fgColor indexed="48"/>
        <bgColor indexed="62"/>
      </patternFill>
    </fill>
    <fill>
      <patternFill patternType="solid">
        <fgColor indexed="54"/>
        <bgColor indexed="23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46"/>
        <bgColor indexed="45"/>
      </patternFill>
    </fill>
    <fill>
      <patternFill patternType="solid">
        <fgColor indexed="9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42"/>
      </bottom>
      <diagonal/>
    </border>
    <border>
      <left/>
      <right/>
      <top/>
      <bottom style="medium">
        <color indexed="4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hair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</borders>
  <cellStyleXfs count="51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4" fontId="40" fillId="0" borderId="0" applyFill="0" applyBorder="0" applyAlignment="0" applyProtection="0"/>
    <xf numFmtId="164" fontId="40" fillId="0" borderId="0" applyFill="0" applyBorder="0" applyAlignment="0" applyProtection="0"/>
    <xf numFmtId="164" fontId="40" fillId="0" borderId="0" applyFill="0" applyBorder="0" applyAlignment="0" applyProtection="0"/>
    <xf numFmtId="164" fontId="4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7" borderId="0" applyNumberFormat="0" applyBorder="0" applyAlignment="0" applyProtection="0"/>
    <xf numFmtId="0" fontId="40" fillId="0" borderId="0"/>
    <xf numFmtId="0" fontId="40" fillId="0" borderId="0"/>
    <xf numFmtId="0" fontId="14" fillId="0" borderId="0"/>
    <xf numFmtId="0" fontId="40" fillId="4" borderId="7" applyNumberFormat="0" applyAlignment="0" applyProtection="0"/>
    <xf numFmtId="0" fontId="15" fillId="16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</cellStyleXfs>
  <cellXfs count="364">
    <xf numFmtId="0" fontId="0" fillId="0" borderId="0" xfId="0"/>
    <xf numFmtId="0" fontId="18" fillId="0" borderId="0" xfId="43" applyFont="1" applyAlignment="1">
      <alignment horizontal="center"/>
    </xf>
    <xf numFmtId="0" fontId="14" fillId="0" borderId="0" xfId="43"/>
    <xf numFmtId="165" fontId="20" fillId="0" borderId="0" xfId="43" applyNumberFormat="1" applyFont="1" applyBorder="1" applyAlignment="1">
      <alignment horizontal="center"/>
    </xf>
    <xf numFmtId="0" fontId="19" fillId="0" borderId="0" xfId="43" applyFont="1" applyAlignment="1">
      <alignment horizontal="center"/>
    </xf>
    <xf numFmtId="0" fontId="14" fillId="0" borderId="0" xfId="43" applyAlignment="1">
      <alignment horizontal="center"/>
    </xf>
    <xf numFmtId="0" fontId="26" fillId="0" borderId="0" xfId="0" applyFont="1"/>
    <xf numFmtId="0" fontId="26" fillId="0" borderId="0" xfId="0" applyFont="1" applyAlignment="1">
      <alignment horizontal="center"/>
    </xf>
    <xf numFmtId="0" fontId="28" fillId="0" borderId="0" xfId="0" applyFont="1" applyAlignment="1">
      <alignment horizontal="left" wrapText="1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14" fillId="0" borderId="0" xfId="0" applyFont="1"/>
    <xf numFmtId="0" fontId="28" fillId="0" borderId="0" xfId="0" applyFont="1"/>
    <xf numFmtId="0" fontId="28" fillId="0" borderId="0" xfId="0" applyFont="1" applyAlignment="1">
      <alignment horizontal="center"/>
    </xf>
    <xf numFmtId="0" fontId="29" fillId="0" borderId="0" xfId="0" applyFont="1" applyFill="1" applyAlignment="1">
      <alignment horizontal="left"/>
    </xf>
    <xf numFmtId="0" fontId="24" fillId="0" borderId="0" xfId="0" applyFont="1" applyAlignment="1">
      <alignment horizontal="center"/>
    </xf>
    <xf numFmtId="0" fontId="30" fillId="0" borderId="0" xfId="0" applyFont="1" applyFill="1" applyAlignment="1">
      <alignment horizontal="left" wrapText="1"/>
    </xf>
    <xf numFmtId="0" fontId="30" fillId="0" borderId="0" xfId="0" applyFont="1" applyAlignment="1">
      <alignment horizontal="left"/>
    </xf>
    <xf numFmtId="0" fontId="30" fillId="0" borderId="0" xfId="0" applyFont="1" applyAlignment="1">
      <alignment horizontal="center" wrapText="1"/>
    </xf>
    <xf numFmtId="0" fontId="30" fillId="0" borderId="0" xfId="0" applyFont="1" applyFill="1" applyAlignment="1">
      <alignment horizontal="center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0" fillId="0" borderId="0" xfId="0" applyFont="1"/>
    <xf numFmtId="0" fontId="32" fillId="0" borderId="0" xfId="0" applyFont="1"/>
    <xf numFmtId="0" fontId="32" fillId="0" borderId="0" xfId="0" applyFont="1" applyAlignment="1">
      <alignment horizontal="center"/>
    </xf>
    <xf numFmtId="0" fontId="33" fillId="0" borderId="0" xfId="0" applyFont="1" applyAlignment="1">
      <alignment wrapText="1"/>
    </xf>
    <xf numFmtId="0" fontId="31" fillId="0" borderId="0" xfId="0" applyFont="1" applyAlignment="1">
      <alignment wrapText="1"/>
    </xf>
    <xf numFmtId="2" fontId="29" fillId="0" borderId="0" xfId="0" applyNumberFormat="1" applyFont="1" applyAlignment="1">
      <alignment horizontal="center"/>
    </xf>
    <xf numFmtId="0" fontId="31" fillId="0" borderId="0" xfId="0" applyFont="1" applyAlignment="1">
      <alignment horizontal="center" wrapText="1"/>
    </xf>
    <xf numFmtId="21" fontId="34" fillId="0" borderId="0" xfId="0" applyNumberFormat="1" applyFont="1" applyAlignment="1">
      <alignment horizontal="center"/>
    </xf>
    <xf numFmtId="0" fontId="35" fillId="0" borderId="0" xfId="0" applyFont="1" applyAlignment="1">
      <alignment vertical="center"/>
    </xf>
    <xf numFmtId="0" fontId="24" fillId="0" borderId="0" xfId="0" applyFont="1" applyAlignment="1">
      <alignment vertical="center" wrapText="1"/>
    </xf>
    <xf numFmtId="166" fontId="36" fillId="0" borderId="0" xfId="42" applyNumberFormat="1" applyFont="1" applyFill="1"/>
    <xf numFmtId="0" fontId="36" fillId="0" borderId="0" xfId="0" applyFont="1" applyFill="1"/>
    <xf numFmtId="166" fontId="38" fillId="0" borderId="0" xfId="42" applyNumberFormat="1" applyFont="1" applyFill="1"/>
    <xf numFmtId="0" fontId="30" fillId="0" borderId="0" xfId="0" applyNumberFormat="1" applyFont="1" applyAlignment="1">
      <alignment horizontal="center"/>
    </xf>
    <xf numFmtId="0" fontId="35" fillId="0" borderId="0" xfId="0" applyNumberFormat="1" applyFont="1" applyAlignment="1">
      <alignment horizontal="center" vertical="center"/>
    </xf>
    <xf numFmtId="0" fontId="24" fillId="0" borderId="0" xfId="0" applyNumberFormat="1" applyFont="1" applyAlignment="1">
      <alignment horizontal="center" vertical="center" wrapText="1"/>
    </xf>
    <xf numFmtId="0" fontId="36" fillId="0" borderId="0" xfId="0" applyNumberFormat="1" applyFont="1" applyFill="1" applyAlignment="1">
      <alignment horizontal="center"/>
    </xf>
    <xf numFmtId="0" fontId="14" fillId="0" borderId="0" xfId="0" applyNumberFormat="1" applyFont="1" applyAlignment="1">
      <alignment horizontal="center"/>
    </xf>
    <xf numFmtId="0" fontId="38" fillId="0" borderId="0" xfId="0" applyFont="1" applyBorder="1"/>
    <xf numFmtId="0" fontId="0" fillId="0" borderId="0" xfId="0" applyBorder="1"/>
    <xf numFmtId="0" fontId="29" fillId="0" borderId="15" xfId="0" applyFont="1" applyFill="1" applyBorder="1" applyAlignment="1">
      <alignment horizontal="center"/>
    </xf>
    <xf numFmtId="0" fontId="36" fillId="0" borderId="15" xfId="0" applyFont="1" applyFill="1" applyBorder="1" applyAlignment="1">
      <alignment horizontal="center"/>
    </xf>
    <xf numFmtId="167" fontId="29" fillId="0" borderId="15" xfId="28" applyNumberFormat="1" applyFont="1" applyFill="1" applyBorder="1" applyAlignment="1" applyProtection="1">
      <alignment horizontal="center"/>
    </xf>
    <xf numFmtId="0" fontId="36" fillId="0" borderId="15" xfId="0" applyFont="1" applyFill="1" applyBorder="1"/>
    <xf numFmtId="46" fontId="36" fillId="0" borderId="15" xfId="0" applyNumberFormat="1" applyFont="1" applyFill="1" applyBorder="1" applyAlignment="1">
      <alignment horizontal="center"/>
    </xf>
    <xf numFmtId="21" fontId="36" fillId="0" borderId="15" xfId="0" applyNumberFormat="1" applyFont="1" applyFill="1" applyBorder="1" applyAlignment="1">
      <alignment horizontal="center"/>
    </xf>
    <xf numFmtId="21" fontId="37" fillId="0" borderId="15" xfId="0" applyNumberFormat="1" applyFont="1" applyFill="1" applyBorder="1" applyAlignment="1">
      <alignment horizontal="center"/>
    </xf>
    <xf numFmtId="21" fontId="24" fillId="0" borderId="15" xfId="0" applyNumberFormat="1" applyFont="1" applyFill="1" applyBorder="1" applyAlignment="1">
      <alignment horizontal="center" wrapText="1"/>
    </xf>
    <xf numFmtId="0" fontId="22" fillId="0" borderId="15" xfId="0" applyFont="1" applyFill="1" applyBorder="1" applyAlignment="1">
      <alignment horizontal="center"/>
    </xf>
    <xf numFmtId="1" fontId="29" fillId="0" borderId="15" xfId="0" applyNumberFormat="1" applyFont="1" applyFill="1" applyBorder="1" applyAlignment="1">
      <alignment horizontal="center"/>
    </xf>
    <xf numFmtId="167" fontId="29" fillId="0" borderId="15" xfId="0" applyNumberFormat="1" applyFont="1" applyFill="1" applyBorder="1" applyAlignment="1">
      <alignment horizontal="center"/>
    </xf>
    <xf numFmtId="0" fontId="29" fillId="0" borderId="15" xfId="0" applyFont="1" applyFill="1" applyBorder="1"/>
    <xf numFmtId="1" fontId="22" fillId="0" borderId="15" xfId="41" applyNumberFormat="1" applyFont="1" applyFill="1" applyBorder="1" applyAlignment="1">
      <alignment horizontal="center"/>
    </xf>
    <xf numFmtId="0" fontId="29" fillId="0" borderId="15" xfId="41" applyFont="1" applyFill="1" applyBorder="1" applyAlignment="1">
      <alignment horizontal="center"/>
    </xf>
    <xf numFmtId="1" fontId="22" fillId="0" borderId="15" xfId="30" applyNumberFormat="1" applyFont="1" applyFill="1" applyBorder="1" applyAlignment="1" applyProtection="1">
      <alignment horizontal="center"/>
    </xf>
    <xf numFmtId="166" fontId="39" fillId="0" borderId="15" xfId="30" applyNumberFormat="1" applyFont="1" applyFill="1" applyBorder="1" applyAlignment="1" applyProtection="1">
      <alignment horizontal="center"/>
    </xf>
    <xf numFmtId="0" fontId="22" fillId="0" borderId="15" xfId="41" applyFont="1" applyFill="1" applyBorder="1" applyAlignment="1">
      <alignment horizontal="center"/>
    </xf>
    <xf numFmtId="166" fontId="38" fillId="0" borderId="15" xfId="29" applyNumberFormat="1" applyFont="1" applyFill="1" applyBorder="1" applyAlignment="1" applyProtection="1">
      <alignment horizontal="center"/>
    </xf>
    <xf numFmtId="166" fontId="38" fillId="0" borderId="15" xfId="29" applyNumberFormat="1" applyFont="1" applyFill="1" applyBorder="1" applyAlignment="1" applyProtection="1"/>
    <xf numFmtId="166" fontId="21" fillId="0" borderId="15" xfId="42" applyNumberFormat="1" applyFont="1" applyFill="1" applyBorder="1" applyAlignment="1">
      <alignment horizontal="center"/>
    </xf>
    <xf numFmtId="0" fontId="27" fillId="0" borderId="15" xfId="0" applyFont="1" applyBorder="1"/>
    <xf numFmtId="166" fontId="38" fillId="0" borderId="15" xfId="42" applyNumberFormat="1" applyFont="1" applyFill="1" applyBorder="1"/>
    <xf numFmtId="0" fontId="35" fillId="0" borderId="15" xfId="0" applyFont="1" applyBorder="1" applyAlignment="1">
      <alignment vertical="center"/>
    </xf>
    <xf numFmtId="0" fontId="19" fillId="0" borderId="15" xfId="43" applyFont="1" applyBorder="1" applyAlignment="1">
      <alignment horizontal="center"/>
    </xf>
    <xf numFmtId="0" fontId="35" fillId="0" borderId="15" xfId="0" applyFont="1" applyBorder="1" applyAlignment="1">
      <alignment horizontal="center" vertical="center" wrapText="1"/>
    </xf>
    <xf numFmtId="0" fontId="35" fillId="0" borderId="15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49" fontId="35" fillId="0" borderId="15" xfId="0" applyNumberFormat="1" applyFont="1" applyBorder="1" applyAlignment="1">
      <alignment horizontal="center" vertical="center"/>
    </xf>
    <xf numFmtId="0" fontId="21" fillId="0" borderId="15" xfId="43" applyFont="1" applyBorder="1" applyAlignment="1">
      <alignment horizontal="center"/>
    </xf>
    <xf numFmtId="0" fontId="24" fillId="0" borderId="15" xfId="0" applyFont="1" applyBorder="1" applyAlignment="1">
      <alignment vertical="center" wrapText="1"/>
    </xf>
    <xf numFmtId="0" fontId="35" fillId="0" borderId="15" xfId="0" applyFont="1" applyBorder="1" applyAlignment="1">
      <alignment vertical="center" wrapText="1"/>
    </xf>
    <xf numFmtId="0" fontId="31" fillId="0" borderId="15" xfId="0" applyFont="1" applyBorder="1" applyAlignment="1">
      <alignment horizontal="center"/>
    </xf>
    <xf numFmtId="0" fontId="30" fillId="0" borderId="15" xfId="0" applyFont="1" applyBorder="1" applyAlignment="1">
      <alignment horizontal="center"/>
    </xf>
    <xf numFmtId="0" fontId="30" fillId="0" borderId="15" xfId="0" applyFont="1" applyBorder="1"/>
    <xf numFmtId="0" fontId="32" fillId="0" borderId="15" xfId="0" applyFont="1" applyBorder="1"/>
    <xf numFmtId="0" fontId="32" fillId="0" borderId="15" xfId="0" applyFont="1" applyBorder="1" applyAlignment="1">
      <alignment horizontal="center"/>
    </xf>
    <xf numFmtId="165" fontId="20" fillId="0" borderId="15" xfId="43" applyNumberFormat="1" applyFont="1" applyBorder="1" applyAlignment="1">
      <alignment horizontal="center"/>
    </xf>
    <xf numFmtId="165" fontId="20" fillId="0" borderId="15" xfId="43" applyNumberFormat="1" applyFont="1" applyBorder="1" applyAlignment="1">
      <alignment horizontal="center" vertical="center"/>
    </xf>
    <xf numFmtId="0" fontId="22" fillId="0" borderId="15" xfId="43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/>
    </xf>
    <xf numFmtId="0" fontId="35" fillId="0" borderId="16" xfId="0" applyFont="1" applyBorder="1" applyAlignment="1">
      <alignment horizontal="center" vertical="center" wrapText="1"/>
    </xf>
    <xf numFmtId="0" fontId="24" fillId="0" borderId="18" xfId="0" applyFont="1" applyBorder="1"/>
    <xf numFmtId="0" fontId="30" fillId="0" borderId="18" xfId="0" applyFont="1" applyBorder="1" applyAlignment="1">
      <alignment horizontal="left" wrapText="1"/>
    </xf>
    <xf numFmtId="0" fontId="30" fillId="0" borderId="18" xfId="0" applyFont="1" applyBorder="1" applyAlignment="1">
      <alignment horizontal="left"/>
    </xf>
    <xf numFmtId="0" fontId="30" fillId="0" borderId="19" xfId="0" applyFont="1" applyBorder="1" applyAlignment="1">
      <alignment horizontal="center" wrapText="1"/>
    </xf>
    <xf numFmtId="0" fontId="0" fillId="0" borderId="20" xfId="0" applyBorder="1"/>
    <xf numFmtId="0" fontId="0" fillId="0" borderId="20" xfId="0" applyBorder="1" applyAlignment="1">
      <alignment vertical="center"/>
    </xf>
    <xf numFmtId="0" fontId="19" fillId="0" borderId="20" xfId="43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165" fontId="20" fillId="0" borderId="21" xfId="43" applyNumberFormat="1" applyFont="1" applyBorder="1" applyAlignment="1">
      <alignment horizontal="center"/>
    </xf>
    <xf numFmtId="165" fontId="20" fillId="0" borderId="22" xfId="43" applyNumberFormat="1" applyFont="1" applyBorder="1" applyAlignment="1">
      <alignment horizontal="center" vertical="center"/>
    </xf>
    <xf numFmtId="0" fontId="35" fillId="0" borderId="0" xfId="0" applyFont="1" applyAlignment="1">
      <alignment horizontal="center"/>
    </xf>
    <xf numFmtId="1" fontId="19" fillId="0" borderId="0" xfId="42" applyNumberFormat="1" applyFont="1" applyFill="1" applyAlignment="1">
      <alignment horizontal="center"/>
    </xf>
    <xf numFmtId="1" fontId="34" fillId="0" borderId="0" xfId="0" applyNumberFormat="1" applyFont="1" applyFill="1" applyAlignment="1">
      <alignment horizontal="center"/>
    </xf>
    <xf numFmtId="1" fontId="19" fillId="0" borderId="0" xfId="0" applyNumberFormat="1" applyFont="1" applyAlignment="1">
      <alignment horizontal="center"/>
    </xf>
    <xf numFmtId="1" fontId="36" fillId="0" borderId="0" xfId="0" applyNumberFormat="1" applyFont="1" applyFill="1"/>
    <xf numFmtId="0" fontId="35" fillId="0" borderId="0" xfId="0" applyFont="1" applyBorder="1" applyAlignment="1">
      <alignment horizontal="center" vertical="center" wrapText="1"/>
    </xf>
    <xf numFmtId="0" fontId="36" fillId="0" borderId="0" xfId="0" applyFont="1" applyFill="1" applyAlignment="1">
      <alignment horizontal="center"/>
    </xf>
    <xf numFmtId="0" fontId="35" fillId="0" borderId="0" xfId="0" applyFont="1" applyBorder="1" applyAlignment="1">
      <alignment vertical="center"/>
    </xf>
    <xf numFmtId="0" fontId="44" fillId="0" borderId="0" xfId="0" applyFont="1" applyAlignment="1">
      <alignment vertical="center"/>
    </xf>
    <xf numFmtId="0" fontId="47" fillId="0" borderId="0" xfId="0" applyFont="1" applyAlignment="1">
      <alignment vertical="center" wrapText="1"/>
    </xf>
    <xf numFmtId="169" fontId="44" fillId="0" borderId="15" xfId="0" applyNumberFormat="1" applyFont="1" applyFill="1" applyBorder="1" applyAlignment="1">
      <alignment horizontal="center" vertical="center"/>
    </xf>
    <xf numFmtId="169" fontId="44" fillId="0" borderId="15" xfId="31" applyNumberFormat="1" applyFont="1" applyFill="1" applyBorder="1" applyAlignment="1" applyProtection="1">
      <alignment horizontal="center" vertical="center"/>
    </xf>
    <xf numFmtId="169" fontId="44" fillId="0" borderId="15" xfId="28" applyNumberFormat="1" applyFont="1" applyFill="1" applyBorder="1" applyAlignment="1" applyProtection="1">
      <alignment horizontal="center" vertical="center"/>
    </xf>
    <xf numFmtId="169" fontId="45" fillId="0" borderId="15" xfId="41" applyNumberFormat="1" applyFont="1" applyFill="1" applyBorder="1" applyAlignment="1">
      <alignment horizontal="center" vertical="center"/>
    </xf>
    <xf numFmtId="169" fontId="44" fillId="0" borderId="15" xfId="41" applyNumberFormat="1" applyFont="1" applyFill="1" applyBorder="1" applyAlignment="1">
      <alignment horizontal="center" vertical="center"/>
    </xf>
    <xf numFmtId="46" fontId="47" fillId="0" borderId="15" xfId="0" applyNumberFormat="1" applyFont="1" applyFill="1" applyBorder="1" applyAlignment="1">
      <alignment horizontal="center" vertical="center"/>
    </xf>
    <xf numFmtId="21" fontId="47" fillId="0" borderId="15" xfId="0" applyNumberFormat="1" applyFont="1" applyFill="1" applyBorder="1" applyAlignment="1">
      <alignment horizontal="center" vertical="center"/>
    </xf>
    <xf numFmtId="21" fontId="44" fillId="0" borderId="15" xfId="0" applyNumberFormat="1" applyFont="1" applyFill="1" applyBorder="1" applyAlignment="1">
      <alignment horizontal="center" vertical="center"/>
    </xf>
    <xf numFmtId="169" fontId="45" fillId="0" borderId="15" xfId="30" applyNumberFormat="1" applyFont="1" applyFill="1" applyBorder="1" applyAlignment="1" applyProtection="1">
      <alignment horizontal="center" vertical="center"/>
    </xf>
    <xf numFmtId="169" fontId="45" fillId="0" borderId="15" xfId="0" applyNumberFormat="1" applyFont="1" applyFill="1" applyBorder="1" applyAlignment="1">
      <alignment horizontal="center" vertical="center"/>
    </xf>
    <xf numFmtId="169" fontId="46" fillId="0" borderId="15" xfId="29" applyNumberFormat="1" applyFont="1" applyFill="1" applyBorder="1" applyAlignment="1" applyProtection="1">
      <alignment horizontal="center" vertical="center"/>
    </xf>
    <xf numFmtId="169" fontId="46" fillId="0" borderId="15" xfId="29" applyNumberFormat="1" applyFont="1" applyFill="1" applyBorder="1" applyAlignment="1" applyProtection="1">
      <alignment vertical="center"/>
    </xf>
    <xf numFmtId="0" fontId="44" fillId="18" borderId="11" xfId="0" applyFont="1" applyFill="1" applyBorder="1" applyAlignment="1">
      <alignment horizontal="center" vertical="center"/>
    </xf>
    <xf numFmtId="0" fontId="44" fillId="18" borderId="12" xfId="0" applyFont="1" applyFill="1" applyBorder="1" applyAlignment="1">
      <alignment horizontal="center" vertical="center"/>
    </xf>
    <xf numFmtId="0" fontId="44" fillId="18" borderId="12" xfId="0" applyFont="1" applyFill="1" applyBorder="1" applyAlignment="1">
      <alignment horizontal="center" vertical="center" wrapText="1"/>
    </xf>
    <xf numFmtId="0" fontId="44" fillId="18" borderId="13" xfId="0" applyFont="1" applyFill="1" applyBorder="1" applyAlignment="1">
      <alignment horizontal="center" vertical="center"/>
    </xf>
    <xf numFmtId="0" fontId="44" fillId="18" borderId="27" xfId="0" applyFont="1" applyFill="1" applyBorder="1" applyAlignment="1">
      <alignment horizontal="center" vertical="center" wrapText="1"/>
    </xf>
    <xf numFmtId="0" fontId="44" fillId="18" borderId="28" xfId="0" applyFont="1" applyFill="1" applyBorder="1" applyAlignment="1">
      <alignment horizontal="center" vertical="center" wrapText="1"/>
    </xf>
    <xf numFmtId="0" fontId="44" fillId="19" borderId="11" xfId="0" applyFont="1" applyFill="1" applyBorder="1" applyAlignment="1">
      <alignment horizontal="center" vertical="center"/>
    </xf>
    <xf numFmtId="0" fontId="44" fillId="19" borderId="12" xfId="0" applyFont="1" applyFill="1" applyBorder="1" applyAlignment="1">
      <alignment horizontal="center" vertical="center"/>
    </xf>
    <xf numFmtId="0" fontId="44" fillId="19" borderId="12" xfId="0" applyFont="1" applyFill="1" applyBorder="1" applyAlignment="1">
      <alignment horizontal="center" vertical="center" wrapText="1"/>
    </xf>
    <xf numFmtId="0" fontId="44" fillId="19" borderId="13" xfId="0" applyFont="1" applyFill="1" applyBorder="1" applyAlignment="1">
      <alignment horizontal="center" vertical="center"/>
    </xf>
    <xf numFmtId="0" fontId="44" fillId="19" borderId="27" xfId="0" applyFont="1" applyFill="1" applyBorder="1" applyAlignment="1">
      <alignment horizontal="center" vertical="center" wrapText="1"/>
    </xf>
    <xf numFmtId="0" fontId="44" fillId="19" borderId="28" xfId="0" applyFont="1" applyFill="1" applyBorder="1" applyAlignment="1">
      <alignment horizontal="center" vertical="center" wrapText="1"/>
    </xf>
    <xf numFmtId="1" fontId="44" fillId="0" borderId="0" xfId="0" applyNumberFormat="1" applyFont="1" applyFill="1" applyAlignment="1">
      <alignment horizontal="center" vertical="center"/>
    </xf>
    <xf numFmtId="0" fontId="22" fillId="0" borderId="15" xfId="43" applyFont="1" applyBorder="1" applyAlignment="1">
      <alignment horizontal="center" vertical="center"/>
    </xf>
    <xf numFmtId="169" fontId="50" fillId="0" borderId="15" xfId="0" applyNumberFormat="1" applyFont="1" applyFill="1" applyBorder="1" applyAlignment="1">
      <alignment horizontal="center" vertical="center"/>
    </xf>
    <xf numFmtId="46" fontId="51" fillId="0" borderId="15" xfId="0" applyNumberFormat="1" applyFont="1" applyFill="1" applyBorder="1" applyAlignment="1">
      <alignment horizontal="center" vertical="center"/>
    </xf>
    <xf numFmtId="21" fontId="51" fillId="0" borderId="15" xfId="0" applyNumberFormat="1" applyFont="1" applyFill="1" applyBorder="1" applyAlignment="1">
      <alignment horizontal="center" vertical="center"/>
    </xf>
    <xf numFmtId="21" fontId="50" fillId="0" borderId="15" xfId="0" applyNumberFormat="1" applyFont="1" applyFill="1" applyBorder="1" applyAlignment="1">
      <alignment horizontal="center" vertical="center"/>
    </xf>
    <xf numFmtId="0" fontId="50" fillId="0" borderId="15" xfId="0" applyFont="1" applyFill="1" applyBorder="1" applyAlignment="1">
      <alignment horizontal="center" vertical="center"/>
    </xf>
    <xf numFmtId="0" fontId="50" fillId="0" borderId="15" xfId="0" applyNumberFormat="1" applyFont="1" applyFill="1" applyBorder="1" applyAlignment="1">
      <alignment horizontal="center" vertical="center"/>
    </xf>
    <xf numFmtId="0" fontId="51" fillId="0" borderId="15" xfId="0" applyNumberFormat="1" applyFont="1" applyFill="1" applyBorder="1" applyAlignment="1">
      <alignment horizontal="center" vertical="center"/>
    </xf>
    <xf numFmtId="0" fontId="51" fillId="0" borderId="15" xfId="0" applyNumberFormat="1" applyFont="1" applyFill="1" applyBorder="1" applyAlignment="1">
      <alignment horizontal="center" vertical="center" wrapText="1"/>
    </xf>
    <xf numFmtId="0" fontId="51" fillId="0" borderId="15" xfId="0" applyFont="1" applyFill="1" applyBorder="1" applyAlignment="1">
      <alignment horizontal="center" vertical="center"/>
    </xf>
    <xf numFmtId="169" fontId="50" fillId="0" borderId="15" xfId="28" applyNumberFormat="1" applyFont="1" applyFill="1" applyBorder="1" applyAlignment="1" applyProtection="1">
      <alignment horizontal="center" vertical="center"/>
    </xf>
    <xf numFmtId="169" fontId="48" fillId="0" borderId="15" xfId="41" applyNumberFormat="1" applyFont="1" applyFill="1" applyBorder="1" applyAlignment="1">
      <alignment horizontal="center" vertical="center"/>
    </xf>
    <xf numFmtId="0" fontId="48" fillId="0" borderId="15" xfId="30" applyNumberFormat="1" applyFont="1" applyFill="1" applyBorder="1" applyAlignment="1" applyProtection="1">
      <alignment horizontal="center" vertical="center"/>
    </xf>
    <xf numFmtId="0" fontId="49" fillId="0" borderId="15" xfId="30" applyNumberFormat="1" applyFont="1" applyFill="1" applyBorder="1" applyAlignment="1" applyProtection="1">
      <alignment horizontal="center" vertical="center"/>
    </xf>
    <xf numFmtId="0" fontId="49" fillId="0" borderId="15" xfId="30" applyNumberFormat="1" applyFont="1" applyFill="1" applyBorder="1" applyAlignment="1" applyProtection="1">
      <alignment horizontal="center" vertical="center" wrapText="1"/>
    </xf>
    <xf numFmtId="169" fontId="48" fillId="0" borderId="15" xfId="30" applyNumberFormat="1" applyFont="1" applyFill="1" applyBorder="1" applyAlignment="1" applyProtection="1">
      <alignment horizontal="center" vertical="center"/>
    </xf>
    <xf numFmtId="169" fontId="48" fillId="0" borderId="15" xfId="0" applyNumberFormat="1" applyFont="1" applyFill="1" applyBorder="1" applyAlignment="1">
      <alignment horizontal="center" vertical="center"/>
    </xf>
    <xf numFmtId="0" fontId="50" fillId="0" borderId="15" xfId="31" applyNumberFormat="1" applyFont="1" applyFill="1" applyBorder="1" applyAlignment="1" applyProtection="1">
      <alignment horizontal="center" vertical="center"/>
    </xf>
    <xf numFmtId="0" fontId="51" fillId="0" borderId="15" xfId="31" applyNumberFormat="1" applyFont="1" applyFill="1" applyBorder="1" applyAlignment="1" applyProtection="1">
      <alignment horizontal="center" vertical="center"/>
    </xf>
    <xf numFmtId="0" fontId="51" fillId="0" borderId="15" xfId="31" applyNumberFormat="1" applyFont="1" applyFill="1" applyBorder="1" applyAlignment="1" applyProtection="1">
      <alignment horizontal="center" vertical="center" wrapText="1"/>
    </xf>
    <xf numFmtId="169" fontId="50" fillId="0" borderId="15" xfId="31" applyNumberFormat="1" applyFont="1" applyFill="1" applyBorder="1" applyAlignment="1" applyProtection="1">
      <alignment horizontal="center" vertical="center"/>
    </xf>
    <xf numFmtId="169" fontId="50" fillId="0" borderId="15" xfId="41" applyNumberFormat="1" applyFont="1" applyFill="1" applyBorder="1" applyAlignment="1">
      <alignment horizontal="center" vertical="center"/>
    </xf>
    <xf numFmtId="169" fontId="49" fillId="0" borderId="15" xfId="30" applyNumberFormat="1" applyFont="1" applyFill="1" applyBorder="1" applyAlignment="1" applyProtection="1">
      <alignment horizontal="center" vertical="center"/>
    </xf>
    <xf numFmtId="0" fontId="48" fillId="0" borderId="15" xfId="0" applyFont="1" applyFill="1" applyBorder="1" applyAlignment="1">
      <alignment horizontal="center" vertical="center"/>
    </xf>
    <xf numFmtId="0" fontId="50" fillId="0" borderId="15" xfId="0" applyNumberFormat="1" applyFont="1" applyFill="1" applyBorder="1" applyAlignment="1">
      <alignment horizontal="center" vertical="center" wrapText="1"/>
    </xf>
    <xf numFmtId="0" fontId="52" fillId="0" borderId="0" xfId="0" applyNumberFormat="1" applyFont="1" applyFill="1" applyBorder="1" applyAlignment="1">
      <alignment horizontal="right" vertical="center"/>
    </xf>
    <xf numFmtId="2" fontId="53" fillId="0" borderId="0" xfId="0" applyNumberFormat="1" applyFont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/>
    </xf>
    <xf numFmtId="0" fontId="50" fillId="0" borderId="0" xfId="0" applyNumberFormat="1" applyFont="1" applyFill="1" applyBorder="1" applyAlignment="1">
      <alignment horizontal="center" vertical="center"/>
    </xf>
    <xf numFmtId="0" fontId="51" fillId="0" borderId="0" xfId="0" applyNumberFormat="1" applyFont="1" applyFill="1" applyBorder="1" applyAlignment="1">
      <alignment horizontal="center" vertical="center"/>
    </xf>
    <xf numFmtId="0" fontId="51" fillId="0" borderId="0" xfId="0" applyNumberFormat="1" applyFont="1" applyFill="1" applyBorder="1" applyAlignment="1">
      <alignment horizontal="center" vertical="center" wrapText="1"/>
    </xf>
    <xf numFmtId="169" fontId="50" fillId="0" borderId="0" xfId="0" applyNumberFormat="1" applyFont="1" applyFill="1" applyBorder="1" applyAlignment="1">
      <alignment horizontal="center" vertical="center"/>
    </xf>
    <xf numFmtId="169" fontId="50" fillId="0" borderId="0" xfId="28" applyNumberFormat="1" applyFont="1" applyFill="1" applyBorder="1" applyAlignment="1" applyProtection="1">
      <alignment horizontal="center" vertical="center"/>
    </xf>
    <xf numFmtId="169" fontId="50" fillId="0" borderId="0" xfId="41" applyNumberFormat="1" applyFont="1" applyFill="1" applyBorder="1" applyAlignment="1">
      <alignment horizontal="center" vertical="center"/>
    </xf>
    <xf numFmtId="46" fontId="51" fillId="0" borderId="0" xfId="0" applyNumberFormat="1" applyFont="1" applyFill="1" applyBorder="1" applyAlignment="1">
      <alignment horizontal="center" vertical="center"/>
    </xf>
    <xf numFmtId="21" fontId="51" fillId="0" borderId="0" xfId="0" applyNumberFormat="1" applyFont="1" applyFill="1" applyBorder="1" applyAlignment="1">
      <alignment horizontal="center" vertical="center"/>
    </xf>
    <xf numFmtId="21" fontId="29" fillId="0" borderId="0" xfId="0" applyNumberFormat="1" applyFont="1" applyAlignment="1">
      <alignment horizontal="center"/>
    </xf>
    <xf numFmtId="0" fontId="22" fillId="0" borderId="15" xfId="0" applyNumberFormat="1" applyFont="1" applyBorder="1" applyAlignment="1">
      <alignment horizontal="center" vertical="center"/>
    </xf>
    <xf numFmtId="0" fontId="29" fillId="0" borderId="15" xfId="0" applyNumberFormat="1" applyFont="1" applyFill="1" applyBorder="1" applyAlignment="1">
      <alignment horizontal="center" vertical="center"/>
    </xf>
    <xf numFmtId="0" fontId="22" fillId="0" borderId="15" xfId="42" applyNumberFormat="1" applyFont="1" applyFill="1" applyBorder="1" applyAlignment="1">
      <alignment horizontal="center" vertical="center"/>
    </xf>
    <xf numFmtId="0" fontId="29" fillId="0" borderId="15" xfId="0" applyFont="1" applyFill="1" applyBorder="1" applyAlignment="1">
      <alignment horizontal="center" vertical="center"/>
    </xf>
    <xf numFmtId="0" fontId="54" fillId="0" borderId="15" xfId="0" applyNumberFormat="1" applyFont="1" applyFill="1" applyBorder="1" applyAlignment="1">
      <alignment horizontal="center" vertical="center"/>
    </xf>
    <xf numFmtId="0" fontId="54" fillId="0" borderId="15" xfId="0" applyNumberFormat="1" applyFont="1" applyFill="1" applyBorder="1" applyAlignment="1">
      <alignment horizontal="center" vertical="center" wrapText="1"/>
    </xf>
    <xf numFmtId="46" fontId="54" fillId="0" borderId="15" xfId="0" applyNumberFormat="1" applyFont="1" applyFill="1" applyBorder="1" applyAlignment="1">
      <alignment horizontal="center" vertical="center"/>
    </xf>
    <xf numFmtId="0" fontId="54" fillId="0" borderId="15" xfId="28" applyNumberFormat="1" applyFont="1" applyFill="1" applyBorder="1" applyAlignment="1" applyProtection="1">
      <alignment horizontal="center" vertical="center"/>
    </xf>
    <xf numFmtId="0" fontId="54" fillId="0" borderId="15" xfId="28" applyNumberFormat="1" applyFont="1" applyFill="1" applyBorder="1" applyAlignment="1" applyProtection="1">
      <alignment horizontal="center" vertical="center" wrapText="1"/>
    </xf>
    <xf numFmtId="0" fontId="44" fillId="21" borderId="11" xfId="0" applyFont="1" applyFill="1" applyBorder="1" applyAlignment="1">
      <alignment horizontal="center" vertical="center"/>
    </xf>
    <xf numFmtId="0" fontId="44" fillId="21" borderId="12" xfId="0" applyFont="1" applyFill="1" applyBorder="1" applyAlignment="1">
      <alignment horizontal="center" vertical="center"/>
    </xf>
    <xf numFmtId="0" fontId="44" fillId="21" borderId="12" xfId="0" applyFont="1" applyFill="1" applyBorder="1" applyAlignment="1">
      <alignment horizontal="center" vertical="center" wrapText="1"/>
    </xf>
    <xf numFmtId="0" fontId="44" fillId="21" borderId="13" xfId="0" applyFont="1" applyFill="1" applyBorder="1" applyAlignment="1">
      <alignment horizontal="center" vertical="center"/>
    </xf>
    <xf numFmtId="0" fontId="44" fillId="21" borderId="27" xfId="0" applyFont="1" applyFill="1" applyBorder="1" applyAlignment="1">
      <alignment horizontal="center" vertical="center" wrapText="1"/>
    </xf>
    <xf numFmtId="0" fontId="44" fillId="21" borderId="28" xfId="0" applyFont="1" applyFill="1" applyBorder="1" applyAlignment="1">
      <alignment horizontal="center" vertical="center" wrapText="1"/>
    </xf>
    <xf numFmtId="0" fontId="55" fillId="0" borderId="15" xfId="0" applyNumberFormat="1" applyFont="1" applyFill="1" applyBorder="1" applyAlignment="1">
      <alignment horizontal="center" vertical="center"/>
    </xf>
    <xf numFmtId="0" fontId="56" fillId="0" borderId="15" xfId="31" applyNumberFormat="1" applyFont="1" applyFill="1" applyBorder="1" applyAlignment="1" applyProtection="1">
      <alignment horizontal="center" vertical="center"/>
    </xf>
    <xf numFmtId="169" fontId="55" fillId="0" borderId="15" xfId="0" applyNumberFormat="1" applyFont="1" applyFill="1" applyBorder="1" applyAlignment="1">
      <alignment horizontal="center" vertical="center"/>
    </xf>
    <xf numFmtId="169" fontId="55" fillId="0" borderId="15" xfId="28" applyNumberFormat="1" applyFont="1" applyFill="1" applyBorder="1" applyAlignment="1" applyProtection="1">
      <alignment horizontal="center" vertical="center"/>
    </xf>
    <xf numFmtId="169" fontId="55" fillId="0" borderId="15" xfId="41" applyNumberFormat="1" applyFont="1" applyFill="1" applyBorder="1" applyAlignment="1">
      <alignment horizontal="center" vertical="center"/>
    </xf>
    <xf numFmtId="0" fontId="55" fillId="0" borderId="15" xfId="0" applyFont="1" applyFill="1" applyBorder="1" applyAlignment="1">
      <alignment horizontal="center" vertical="center"/>
    </xf>
    <xf numFmtId="0" fontId="47" fillId="0" borderId="0" xfId="0" applyFont="1" applyFill="1" applyAlignment="1">
      <alignment vertical="center"/>
    </xf>
    <xf numFmtId="0" fontId="46" fillId="0" borderId="0" xfId="0" applyFont="1" applyAlignment="1">
      <alignment vertical="center"/>
    </xf>
    <xf numFmtId="166" fontId="47" fillId="0" borderId="0" xfId="42" applyNumberFormat="1" applyFont="1" applyFill="1" applyAlignment="1">
      <alignment vertical="center"/>
    </xf>
    <xf numFmtId="166" fontId="46" fillId="0" borderId="0" xfId="42" applyNumberFormat="1" applyFont="1" applyFill="1" applyAlignment="1">
      <alignment vertical="center"/>
    </xf>
    <xf numFmtId="0" fontId="50" fillId="0" borderId="0" xfId="0" applyFont="1" applyAlignment="1">
      <alignment horizontal="center" vertical="center" wrapText="1"/>
    </xf>
    <xf numFmtId="0" fontId="19" fillId="0" borderId="0" xfId="0" applyNumberFormat="1" applyFont="1"/>
    <xf numFmtId="0" fontId="41" fillId="0" borderId="0" xfId="0" applyNumberFormat="1" applyFont="1"/>
    <xf numFmtId="0" fontId="34" fillId="0" borderId="0" xfId="42" applyNumberFormat="1" applyFont="1" applyFill="1"/>
    <xf numFmtId="0" fontId="51" fillId="0" borderId="15" xfId="28" applyNumberFormat="1" applyFont="1" applyFill="1" applyBorder="1" applyAlignment="1" applyProtection="1">
      <alignment horizontal="center" vertical="center"/>
    </xf>
    <xf numFmtId="0" fontId="51" fillId="0" borderId="15" xfId="28" applyNumberFormat="1" applyFont="1" applyFill="1" applyBorder="1" applyAlignment="1" applyProtection="1">
      <alignment horizontal="center" vertical="center" wrapText="1"/>
    </xf>
    <xf numFmtId="0" fontId="55" fillId="24" borderId="15" xfId="0" applyNumberFormat="1" applyFont="1" applyFill="1" applyBorder="1" applyAlignment="1">
      <alignment horizontal="center" vertical="center"/>
    </xf>
    <xf numFmtId="0" fontId="48" fillId="24" borderId="15" xfId="30" applyNumberFormat="1" applyFont="1" applyFill="1" applyBorder="1" applyAlignment="1" applyProtection="1">
      <alignment horizontal="center" vertical="center"/>
    </xf>
    <xf numFmtId="0" fontId="50" fillId="24" borderId="15" xfId="0" applyNumberFormat="1" applyFont="1" applyFill="1" applyBorder="1" applyAlignment="1">
      <alignment horizontal="center" vertical="center" wrapText="1"/>
    </xf>
    <xf numFmtId="0" fontId="50" fillId="24" borderId="15" xfId="0" applyNumberFormat="1" applyFont="1" applyFill="1" applyBorder="1" applyAlignment="1">
      <alignment horizontal="center" vertical="center"/>
    </xf>
    <xf numFmtId="166" fontId="48" fillId="0" borderId="15" xfId="30" applyNumberFormat="1" applyFont="1" applyFill="1" applyBorder="1" applyAlignment="1" applyProtection="1">
      <alignment horizontal="center" vertical="center"/>
    </xf>
    <xf numFmtId="166" fontId="49" fillId="0" borderId="15" xfId="30" applyNumberFormat="1" applyFont="1" applyFill="1" applyBorder="1" applyAlignment="1" applyProtection="1">
      <alignment horizontal="center" vertical="center"/>
    </xf>
    <xf numFmtId="166" fontId="49" fillId="0" borderId="15" xfId="30" applyNumberFormat="1" applyFont="1" applyFill="1" applyBorder="1" applyAlignment="1" applyProtection="1">
      <alignment horizontal="center" vertical="center" wrapText="1"/>
    </xf>
    <xf numFmtId="1" fontId="48" fillId="0" borderId="15" xfId="30" applyNumberFormat="1" applyFont="1" applyFill="1" applyBorder="1" applyAlignment="1" applyProtection="1">
      <alignment horizontal="center" vertical="center"/>
    </xf>
    <xf numFmtId="167" fontId="50" fillId="0" borderId="15" xfId="28" applyNumberFormat="1" applyFont="1" applyFill="1" applyBorder="1" applyAlignment="1" applyProtection="1">
      <alignment horizontal="center" vertical="center"/>
    </xf>
    <xf numFmtId="1" fontId="48" fillId="0" borderId="15" xfId="41" applyNumberFormat="1" applyFont="1" applyFill="1" applyBorder="1" applyAlignment="1">
      <alignment horizontal="center" vertical="center"/>
    </xf>
    <xf numFmtId="0" fontId="48" fillId="0" borderId="15" xfId="41" applyFont="1" applyFill="1" applyBorder="1" applyAlignment="1">
      <alignment horizontal="center" vertical="center"/>
    </xf>
    <xf numFmtId="166" fontId="48" fillId="24" borderId="15" xfId="30" applyNumberFormat="1" applyFont="1" applyFill="1" applyBorder="1" applyAlignment="1" applyProtection="1">
      <alignment horizontal="center" vertical="center"/>
    </xf>
    <xf numFmtId="0" fontId="48" fillId="24" borderId="15" xfId="31" applyNumberFormat="1" applyFont="1" applyFill="1" applyBorder="1" applyAlignment="1" applyProtection="1">
      <alignment horizontal="center" vertical="center"/>
    </xf>
    <xf numFmtId="21" fontId="58" fillId="0" borderId="15" xfId="0" applyNumberFormat="1" applyFont="1" applyFill="1" applyBorder="1" applyAlignment="1">
      <alignment horizontal="center" vertical="center"/>
    </xf>
    <xf numFmtId="0" fontId="59" fillId="0" borderId="15" xfId="0" applyFont="1" applyBorder="1" applyAlignment="1">
      <alignment horizontal="center" vertical="center"/>
    </xf>
    <xf numFmtId="0" fontId="58" fillId="0" borderId="15" xfId="0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14" fillId="0" borderId="15" xfId="0" applyFont="1" applyBorder="1" applyAlignment="1">
      <alignment horizontal="center"/>
    </xf>
    <xf numFmtId="166" fontId="36" fillId="0" borderId="15" xfId="42" applyNumberFormat="1" applyFont="1" applyFill="1" applyBorder="1" applyAlignment="1">
      <alignment horizontal="center"/>
    </xf>
    <xf numFmtId="0" fontId="56" fillId="0" borderId="15" xfId="0" applyFont="1" applyFill="1" applyBorder="1" applyAlignment="1">
      <alignment horizontal="center" vertical="center"/>
    </xf>
    <xf numFmtId="0" fontId="55" fillId="0" borderId="15" xfId="0" applyFont="1" applyFill="1" applyBorder="1" applyAlignment="1">
      <alignment horizontal="center" vertical="center" wrapText="1"/>
    </xf>
    <xf numFmtId="0" fontId="54" fillId="0" borderId="15" xfId="0" applyFont="1" applyFill="1" applyBorder="1" applyAlignment="1">
      <alignment horizontal="center" vertical="center"/>
    </xf>
    <xf numFmtId="0" fontId="54" fillId="0" borderId="15" xfId="0" applyFont="1" applyFill="1" applyBorder="1" applyAlignment="1">
      <alignment horizontal="center" vertical="center" wrapText="1"/>
    </xf>
    <xf numFmtId="0" fontId="60" fillId="0" borderId="15" xfId="31" applyNumberFormat="1" applyFont="1" applyFill="1" applyBorder="1" applyAlignment="1" applyProtection="1">
      <alignment horizontal="center" vertical="center"/>
    </xf>
    <xf numFmtId="0" fontId="60" fillId="0" borderId="15" xfId="31" applyNumberFormat="1" applyFont="1" applyFill="1" applyBorder="1" applyAlignment="1" applyProtection="1">
      <alignment horizontal="center" vertical="center" wrapText="1"/>
    </xf>
    <xf numFmtId="0" fontId="55" fillId="0" borderId="15" xfId="31" applyNumberFormat="1" applyFont="1" applyFill="1" applyBorder="1" applyAlignment="1" applyProtection="1">
      <alignment horizontal="center" vertical="center"/>
    </xf>
    <xf numFmtId="0" fontId="54" fillId="0" borderId="15" xfId="31" applyNumberFormat="1" applyFont="1" applyFill="1" applyBorder="1" applyAlignment="1" applyProtection="1">
      <alignment horizontal="center" vertical="center"/>
    </xf>
    <xf numFmtId="0" fontId="54" fillId="0" borderId="15" xfId="31" applyNumberFormat="1" applyFont="1" applyFill="1" applyBorder="1" applyAlignment="1" applyProtection="1">
      <alignment horizontal="center" vertical="center" wrapText="1"/>
    </xf>
    <xf numFmtId="165" fontId="22" fillId="0" borderId="0" xfId="43" applyNumberFormat="1" applyFont="1" applyBorder="1" applyAlignment="1">
      <alignment horizontal="center"/>
    </xf>
    <xf numFmtId="1" fontId="22" fillId="0" borderId="15" xfId="42" applyNumberFormat="1" applyFont="1" applyFill="1" applyBorder="1" applyAlignment="1">
      <alignment horizontal="center"/>
    </xf>
    <xf numFmtId="0" fontId="22" fillId="0" borderId="0" xfId="43" applyFont="1" applyAlignment="1">
      <alignment horizontal="center"/>
    </xf>
    <xf numFmtId="0" fontId="22" fillId="0" borderId="0" xfId="43" applyFont="1"/>
    <xf numFmtId="0" fontId="20" fillId="0" borderId="15" xfId="43" applyFont="1" applyBorder="1" applyAlignment="1">
      <alignment wrapText="1"/>
    </xf>
    <xf numFmtId="0" fontId="20" fillId="0" borderId="0" xfId="43" applyFont="1" applyAlignment="1">
      <alignment wrapText="1"/>
    </xf>
    <xf numFmtId="0" fontId="20" fillId="0" borderId="0" xfId="43" applyFont="1"/>
    <xf numFmtId="21" fontId="54" fillId="0" borderId="15" xfId="0" applyNumberFormat="1" applyFont="1" applyFill="1" applyBorder="1" applyAlignment="1">
      <alignment horizontal="center" vertical="center"/>
    </xf>
    <xf numFmtId="169" fontId="55" fillId="0" borderId="15" xfId="49" applyNumberFormat="1" applyFont="1" applyFill="1" applyBorder="1" applyAlignment="1">
      <alignment horizontal="center" vertical="center"/>
    </xf>
    <xf numFmtId="169" fontId="55" fillId="0" borderId="15" xfId="31" applyNumberFormat="1" applyFont="1" applyFill="1" applyBorder="1" applyAlignment="1" applyProtection="1">
      <alignment horizontal="center" vertical="center"/>
    </xf>
    <xf numFmtId="169" fontId="55" fillId="0" borderId="15" xfId="50" applyNumberFormat="1" applyFont="1" applyFill="1" applyBorder="1" applyAlignment="1" applyProtection="1">
      <alignment horizontal="center" vertical="center"/>
    </xf>
    <xf numFmtId="169" fontId="56" fillId="0" borderId="15" xfId="41" applyNumberFormat="1" applyFont="1" applyFill="1" applyBorder="1" applyAlignment="1">
      <alignment horizontal="center" vertical="center"/>
    </xf>
    <xf numFmtId="169" fontId="54" fillId="0" borderId="15" xfId="0" applyNumberFormat="1" applyFont="1" applyFill="1" applyBorder="1" applyAlignment="1">
      <alignment horizontal="center" vertical="center"/>
    </xf>
    <xf numFmtId="1" fontId="55" fillId="0" borderId="15" xfId="0" applyNumberFormat="1" applyFont="1" applyFill="1" applyBorder="1" applyAlignment="1">
      <alignment horizontal="center" vertical="center"/>
    </xf>
    <xf numFmtId="167" fontId="55" fillId="0" borderId="15" xfId="0" applyNumberFormat="1" applyFont="1" applyFill="1" applyBorder="1" applyAlignment="1">
      <alignment horizontal="center" vertical="center"/>
    </xf>
    <xf numFmtId="1" fontId="63" fillId="0" borderId="0" xfId="0" applyNumberFormat="1" applyFont="1" applyFill="1" applyAlignment="1">
      <alignment horizontal="center" vertical="center"/>
    </xf>
    <xf numFmtId="0" fontId="33" fillId="0" borderId="0" xfId="0" applyFont="1" applyAlignment="1">
      <alignment horizontal="center"/>
    </xf>
    <xf numFmtId="0" fontId="64" fillId="0" borderId="0" xfId="0" applyFont="1" applyAlignment="1">
      <alignment horizontal="center" vertical="center"/>
    </xf>
    <xf numFmtId="0" fontId="63" fillId="20" borderId="10" xfId="0" applyFont="1" applyFill="1" applyBorder="1" applyAlignment="1">
      <alignment horizontal="center" vertical="center" wrapText="1"/>
    </xf>
    <xf numFmtId="0" fontId="63" fillId="20" borderId="11" xfId="0" applyFont="1" applyFill="1" applyBorder="1" applyAlignment="1">
      <alignment horizontal="center" vertical="center"/>
    </xf>
    <xf numFmtId="0" fontId="63" fillId="20" borderId="55" xfId="0" applyFont="1" applyFill="1" applyBorder="1" applyAlignment="1">
      <alignment horizontal="center" vertical="center"/>
    </xf>
    <xf numFmtId="0" fontId="63" fillId="20" borderId="23" xfId="0" applyFont="1" applyFill="1" applyBorder="1" applyAlignment="1">
      <alignment horizontal="center" vertical="center"/>
    </xf>
    <xf numFmtId="0" fontId="63" fillId="20" borderId="56" xfId="0" applyFont="1" applyFill="1" applyBorder="1" applyAlignment="1">
      <alignment horizontal="center" vertical="center" wrapText="1"/>
    </xf>
    <xf numFmtId="0" fontId="63" fillId="20" borderId="57" xfId="0" applyFont="1" applyFill="1" applyBorder="1" applyAlignment="1">
      <alignment horizontal="center" vertical="center"/>
    </xf>
    <xf numFmtId="0" fontId="63" fillId="20" borderId="58" xfId="0" applyFont="1" applyFill="1" applyBorder="1" applyAlignment="1">
      <alignment horizontal="center" vertical="center"/>
    </xf>
    <xf numFmtId="0" fontId="63" fillId="20" borderId="12" xfId="0" applyFont="1" applyFill="1" applyBorder="1" applyAlignment="1">
      <alignment horizontal="center" vertical="center"/>
    </xf>
    <xf numFmtId="0" fontId="63" fillId="20" borderId="12" xfId="0" applyFont="1" applyFill="1" applyBorder="1" applyAlignment="1">
      <alignment horizontal="center" vertical="center" wrapText="1"/>
    </xf>
    <xf numFmtId="0" fontId="63" fillId="20" borderId="13" xfId="0" applyFont="1" applyFill="1" applyBorder="1" applyAlignment="1">
      <alignment horizontal="center" vertical="center"/>
    </xf>
    <xf numFmtId="0" fontId="63" fillId="20" borderId="51" xfId="0" applyFont="1" applyFill="1" applyBorder="1" applyAlignment="1">
      <alignment horizontal="center" vertical="center"/>
    </xf>
    <xf numFmtId="0" fontId="63" fillId="20" borderId="14" xfId="0" applyFont="1" applyFill="1" applyBorder="1" applyAlignment="1">
      <alignment horizontal="center" vertical="center"/>
    </xf>
    <xf numFmtId="0" fontId="63" fillId="20" borderId="46" xfId="0" applyFont="1" applyFill="1" applyBorder="1" applyAlignment="1">
      <alignment horizontal="center" vertical="center"/>
    </xf>
    <xf numFmtId="49" fontId="63" fillId="20" borderId="52" xfId="0" applyNumberFormat="1" applyFont="1" applyFill="1" applyBorder="1" applyAlignment="1">
      <alignment horizontal="center" vertical="center"/>
    </xf>
    <xf numFmtId="0" fontId="63" fillId="20" borderId="53" xfId="0" applyFont="1" applyFill="1" applyBorder="1" applyAlignment="1">
      <alignment horizontal="center" vertical="center"/>
    </xf>
    <xf numFmtId="0" fontId="63" fillId="20" borderId="54" xfId="0" applyFont="1" applyFill="1" applyBorder="1" applyAlignment="1">
      <alignment horizontal="center" vertical="center"/>
    </xf>
    <xf numFmtId="0" fontId="63" fillId="20" borderId="27" xfId="0" applyFont="1" applyFill="1" applyBorder="1" applyAlignment="1">
      <alignment horizontal="center" vertical="center" wrapText="1"/>
    </xf>
    <xf numFmtId="0" fontId="63" fillId="20" borderId="28" xfId="0" applyFont="1" applyFill="1" applyBorder="1" applyAlignment="1">
      <alignment horizontal="center" vertical="center" wrapText="1"/>
    </xf>
    <xf numFmtId="0" fontId="63" fillId="20" borderId="45" xfId="0" applyFont="1" applyFill="1" applyBorder="1" applyAlignment="1">
      <alignment vertical="center" wrapText="1"/>
    </xf>
    <xf numFmtId="0" fontId="63" fillId="20" borderId="14" xfId="0" applyFont="1" applyFill="1" applyBorder="1" applyAlignment="1">
      <alignment horizontal="center" vertical="center" wrapText="1"/>
    </xf>
    <xf numFmtId="0" fontId="63" fillId="20" borderId="46" xfId="0" applyFont="1" applyFill="1" applyBorder="1" applyAlignment="1">
      <alignment horizontal="center" vertical="center" wrapText="1"/>
    </xf>
    <xf numFmtId="0" fontId="63" fillId="20" borderId="47" xfId="0" applyFont="1" applyFill="1" applyBorder="1" applyAlignment="1">
      <alignment horizontal="center" vertical="center" wrapText="1"/>
    </xf>
    <xf numFmtId="0" fontId="63" fillId="20" borderId="48" xfId="0" applyFont="1" applyFill="1" applyBorder="1" applyAlignment="1">
      <alignment horizontal="center" vertical="center" wrapText="1"/>
    </xf>
    <xf numFmtId="0" fontId="63" fillId="20" borderId="49" xfId="0" applyFont="1" applyFill="1" applyBorder="1" applyAlignment="1">
      <alignment horizontal="center" vertical="center" wrapText="1"/>
    </xf>
    <xf numFmtId="21" fontId="55" fillId="0" borderId="15" xfId="0" applyNumberFormat="1" applyFont="1" applyFill="1" applyBorder="1" applyAlignment="1">
      <alignment horizontal="center" vertical="center"/>
    </xf>
    <xf numFmtId="0" fontId="65" fillId="0" borderId="0" xfId="0" applyFont="1" applyAlignment="1">
      <alignment horizontal="center"/>
    </xf>
    <xf numFmtId="0" fontId="65" fillId="0" borderId="0" xfId="0" applyFont="1" applyAlignment="1">
      <alignment horizontal="left"/>
    </xf>
    <xf numFmtId="0" fontId="66" fillId="0" borderId="0" xfId="0" applyNumberFormat="1" applyFont="1" applyFill="1" applyBorder="1" applyAlignment="1">
      <alignment horizontal="right" vertical="center"/>
    </xf>
    <xf numFmtId="0" fontId="64" fillId="0" borderId="0" xfId="0" applyFont="1" applyAlignment="1">
      <alignment horizontal="center"/>
    </xf>
    <xf numFmtId="0" fontId="65" fillId="0" borderId="0" xfId="0" applyFont="1"/>
    <xf numFmtId="0" fontId="63" fillId="22" borderId="33" xfId="0" applyFont="1" applyFill="1" applyBorder="1" applyAlignment="1">
      <alignment horizontal="center" vertical="center" wrapText="1"/>
    </xf>
    <xf numFmtId="0" fontId="63" fillId="22" borderId="31" xfId="0" applyFont="1" applyFill="1" applyBorder="1" applyAlignment="1">
      <alignment horizontal="center" vertical="center" wrapText="1"/>
    </xf>
    <xf numFmtId="0" fontId="63" fillId="22" borderId="50" xfId="0" applyFont="1" applyFill="1" applyBorder="1" applyAlignment="1">
      <alignment horizontal="center" vertical="center" wrapText="1"/>
    </xf>
    <xf numFmtId="0" fontId="63" fillId="22" borderId="32" xfId="0" applyFont="1" applyFill="1" applyBorder="1" applyAlignment="1">
      <alignment horizontal="center" vertical="center" wrapText="1"/>
    </xf>
    <xf numFmtId="0" fontId="63" fillId="22" borderId="26" xfId="0" applyFont="1" applyFill="1" applyBorder="1" applyAlignment="1">
      <alignment horizontal="center" vertical="center" wrapText="1"/>
    </xf>
    <xf numFmtId="0" fontId="63" fillId="22" borderId="29" xfId="0" applyFont="1" applyFill="1" applyBorder="1" applyAlignment="1">
      <alignment horizontal="center" vertical="center" wrapText="1"/>
    </xf>
    <xf numFmtId="0" fontId="63" fillId="22" borderId="33" xfId="0" applyFont="1" applyFill="1" applyBorder="1" applyAlignment="1">
      <alignment horizontal="center" vertical="center"/>
    </xf>
    <xf numFmtId="0" fontId="44" fillId="20" borderId="29" xfId="0" applyFont="1" applyFill="1" applyBorder="1" applyAlignment="1">
      <alignment horizontal="center" vertical="center" wrapText="1"/>
    </xf>
    <xf numFmtId="0" fontId="44" fillId="20" borderId="14" xfId="0" applyFont="1" applyFill="1" applyBorder="1" applyAlignment="1">
      <alignment horizontal="center" vertical="center" wrapText="1"/>
    </xf>
    <xf numFmtId="0" fontId="44" fillId="20" borderId="38" xfId="0" applyFont="1" applyFill="1" applyBorder="1" applyAlignment="1">
      <alignment horizontal="center" vertical="center" wrapText="1"/>
    </xf>
    <xf numFmtId="0" fontId="44" fillId="20" borderId="10" xfId="0" applyFont="1" applyFill="1" applyBorder="1" applyAlignment="1">
      <alignment horizontal="center" vertical="center" wrapText="1"/>
    </xf>
    <xf numFmtId="0" fontId="44" fillId="20" borderId="32" xfId="0" applyFont="1" applyFill="1" applyBorder="1" applyAlignment="1">
      <alignment horizontal="center" vertical="center" wrapText="1"/>
    </xf>
    <xf numFmtId="0" fontId="44" fillId="20" borderId="37" xfId="0" applyFont="1" applyFill="1" applyBorder="1" applyAlignment="1">
      <alignment horizontal="center" vertical="center" wrapText="1"/>
    </xf>
    <xf numFmtId="0" fontId="44" fillId="20" borderId="23" xfId="0" applyFont="1" applyFill="1" applyBorder="1" applyAlignment="1">
      <alignment horizontal="center" vertical="center" wrapText="1"/>
    </xf>
    <xf numFmtId="0" fontId="44" fillId="20" borderId="39" xfId="0" applyFont="1" applyFill="1" applyBorder="1" applyAlignment="1">
      <alignment horizontal="center" vertical="center" wrapText="1"/>
    </xf>
    <xf numFmtId="0" fontId="44" fillId="20" borderId="40" xfId="0" applyFont="1" applyFill="1" applyBorder="1" applyAlignment="1">
      <alignment horizontal="center" vertical="center" wrapText="1"/>
    </xf>
    <xf numFmtId="0" fontId="44" fillId="20" borderId="41" xfId="0" applyFont="1" applyFill="1" applyBorder="1" applyAlignment="1">
      <alignment horizontal="center" vertical="center" wrapText="1"/>
    </xf>
    <xf numFmtId="0" fontId="44" fillId="20" borderId="21" xfId="0" applyFont="1" applyFill="1" applyBorder="1" applyAlignment="1">
      <alignment horizontal="center" vertical="center" wrapText="1"/>
    </xf>
    <xf numFmtId="0" fontId="44" fillId="20" borderId="22" xfId="0" applyFont="1" applyFill="1" applyBorder="1" applyAlignment="1">
      <alignment horizontal="center" vertical="center" wrapText="1"/>
    </xf>
    <xf numFmtId="0" fontId="44" fillId="20" borderId="36" xfId="0" applyFont="1" applyFill="1" applyBorder="1" applyAlignment="1">
      <alignment horizontal="center" vertical="center" wrapText="1"/>
    </xf>
    <xf numFmtId="0" fontId="44" fillId="20" borderId="42" xfId="0" applyFont="1" applyFill="1" applyBorder="1" applyAlignment="1">
      <alignment horizontal="center" vertical="center" wrapText="1"/>
    </xf>
    <xf numFmtId="0" fontId="44" fillId="20" borderId="43" xfId="0" applyFont="1" applyFill="1" applyBorder="1" applyAlignment="1">
      <alignment horizontal="center" vertical="center" wrapText="1"/>
    </xf>
    <xf numFmtId="0" fontId="44" fillId="20" borderId="44" xfId="0" applyFont="1" applyFill="1" applyBorder="1" applyAlignment="1">
      <alignment horizontal="center" vertical="center" wrapText="1"/>
    </xf>
    <xf numFmtId="0" fontId="44" fillId="20" borderId="31" xfId="0" applyFont="1" applyFill="1" applyBorder="1" applyAlignment="1">
      <alignment horizontal="center" vertical="center" wrapText="1"/>
    </xf>
    <xf numFmtId="0" fontId="44" fillId="20" borderId="33" xfId="0" applyFont="1" applyFill="1" applyBorder="1" applyAlignment="1">
      <alignment horizontal="center" vertical="center"/>
    </xf>
    <xf numFmtId="0" fontId="44" fillId="20" borderId="26" xfId="0" applyFont="1" applyFill="1" applyBorder="1" applyAlignment="1">
      <alignment horizontal="center" vertical="center" wrapText="1"/>
    </xf>
    <xf numFmtId="0" fontId="44" fillId="20" borderId="33" xfId="0" applyFont="1" applyFill="1" applyBorder="1" applyAlignment="1">
      <alignment horizontal="center" vertical="center" wrapText="1"/>
    </xf>
    <xf numFmtId="0" fontId="44" fillId="22" borderId="21" xfId="0" applyFont="1" applyFill="1" applyBorder="1" applyAlignment="1">
      <alignment horizontal="center" vertical="center" wrapText="1"/>
    </xf>
    <xf numFmtId="0" fontId="44" fillId="22" borderId="22" xfId="0" applyFont="1" applyFill="1" applyBorder="1" applyAlignment="1">
      <alignment horizontal="center" vertical="center" wrapText="1"/>
    </xf>
    <xf numFmtId="0" fontId="44" fillId="22" borderId="36" xfId="0" applyFont="1" applyFill="1" applyBorder="1" applyAlignment="1">
      <alignment horizontal="center" vertical="center" wrapText="1"/>
    </xf>
    <xf numFmtId="0" fontId="44" fillId="22" borderId="42" xfId="0" applyFont="1" applyFill="1" applyBorder="1" applyAlignment="1">
      <alignment horizontal="center" vertical="center" wrapText="1"/>
    </xf>
    <xf numFmtId="0" fontId="44" fillId="22" borderId="43" xfId="0" applyFont="1" applyFill="1" applyBorder="1" applyAlignment="1">
      <alignment horizontal="center" vertical="center" wrapText="1"/>
    </xf>
    <xf numFmtId="0" fontId="44" fillId="22" borderId="44" xfId="0" applyFont="1" applyFill="1" applyBorder="1" applyAlignment="1">
      <alignment horizontal="center" vertical="center" wrapText="1"/>
    </xf>
    <xf numFmtId="0" fontId="44" fillId="22" borderId="29" xfId="0" applyFont="1" applyFill="1" applyBorder="1" applyAlignment="1">
      <alignment horizontal="center" vertical="center" wrapText="1"/>
    </xf>
    <xf numFmtId="0" fontId="44" fillId="22" borderId="14" xfId="0" applyFont="1" applyFill="1" applyBorder="1" applyAlignment="1">
      <alignment horizontal="center" vertical="center" wrapText="1"/>
    </xf>
    <xf numFmtId="0" fontId="44" fillId="22" borderId="38" xfId="0" applyFont="1" applyFill="1" applyBorder="1" applyAlignment="1">
      <alignment horizontal="center" vertical="center" wrapText="1"/>
    </xf>
    <xf numFmtId="0" fontId="44" fillId="22" borderId="23" xfId="0" applyFont="1" applyFill="1" applyBorder="1" applyAlignment="1">
      <alignment horizontal="center" vertical="center" wrapText="1"/>
    </xf>
    <xf numFmtId="0" fontId="44" fillId="22" borderId="39" xfId="0" applyFont="1" applyFill="1" applyBorder="1" applyAlignment="1">
      <alignment horizontal="center" vertical="center" wrapText="1"/>
    </xf>
    <xf numFmtId="0" fontId="44" fillId="22" borderId="40" xfId="0" applyFont="1" applyFill="1" applyBorder="1" applyAlignment="1">
      <alignment horizontal="center" vertical="center" wrapText="1"/>
    </xf>
    <xf numFmtId="0" fontId="44" fillId="22" borderId="41" xfId="0" applyFont="1" applyFill="1" applyBorder="1" applyAlignment="1">
      <alignment horizontal="center" vertical="center" wrapText="1"/>
    </xf>
    <xf numFmtId="0" fontId="44" fillId="22" borderId="31" xfId="0" applyFont="1" applyFill="1" applyBorder="1" applyAlignment="1">
      <alignment horizontal="center" vertical="center" wrapText="1"/>
    </xf>
    <xf numFmtId="0" fontId="44" fillId="22" borderId="26" xfId="0" applyFont="1" applyFill="1" applyBorder="1" applyAlignment="1">
      <alignment horizontal="center" vertical="center" wrapText="1"/>
    </xf>
    <xf numFmtId="0" fontId="44" fillId="22" borderId="33" xfId="0" applyFont="1" applyFill="1" applyBorder="1" applyAlignment="1">
      <alignment horizontal="center" vertical="center"/>
    </xf>
    <xf numFmtId="0" fontId="44" fillId="22" borderId="33" xfId="0" applyFont="1" applyFill="1" applyBorder="1" applyAlignment="1">
      <alignment horizontal="center" vertical="center" wrapText="1"/>
    </xf>
    <xf numFmtId="0" fontId="44" fillId="22" borderId="10" xfId="0" applyFont="1" applyFill="1" applyBorder="1" applyAlignment="1">
      <alignment horizontal="center" vertical="center" wrapText="1"/>
    </xf>
    <xf numFmtId="0" fontId="44" fillId="22" borderId="32" xfId="0" applyFont="1" applyFill="1" applyBorder="1" applyAlignment="1">
      <alignment horizontal="center" vertical="center" wrapText="1"/>
    </xf>
    <xf numFmtId="0" fontId="44" fillId="22" borderId="37" xfId="0" applyFont="1" applyFill="1" applyBorder="1" applyAlignment="1">
      <alignment horizontal="center" vertical="center" wrapText="1"/>
    </xf>
    <xf numFmtId="0" fontId="44" fillId="23" borderId="21" xfId="0" applyFont="1" applyFill="1" applyBorder="1" applyAlignment="1">
      <alignment horizontal="center" vertical="center" wrapText="1"/>
    </xf>
    <xf numFmtId="0" fontId="44" fillId="23" borderId="22" xfId="0" applyFont="1" applyFill="1" applyBorder="1" applyAlignment="1">
      <alignment horizontal="center" vertical="center" wrapText="1"/>
    </xf>
    <xf numFmtId="0" fontId="44" fillId="23" borderId="36" xfId="0" applyFont="1" applyFill="1" applyBorder="1" applyAlignment="1">
      <alignment horizontal="center" vertical="center" wrapText="1"/>
    </xf>
    <xf numFmtId="0" fontId="44" fillId="23" borderId="42" xfId="0" applyFont="1" applyFill="1" applyBorder="1" applyAlignment="1">
      <alignment horizontal="center" vertical="center" wrapText="1"/>
    </xf>
    <xf numFmtId="0" fontId="44" fillId="23" borderId="43" xfId="0" applyFont="1" applyFill="1" applyBorder="1" applyAlignment="1">
      <alignment horizontal="center" vertical="center" wrapText="1"/>
    </xf>
    <xf numFmtId="0" fontId="44" fillId="23" borderId="44" xfId="0" applyFont="1" applyFill="1" applyBorder="1" applyAlignment="1">
      <alignment horizontal="center" vertical="center" wrapText="1"/>
    </xf>
    <xf numFmtId="0" fontId="44" fillId="23" borderId="29" xfId="0" applyFont="1" applyFill="1" applyBorder="1" applyAlignment="1">
      <alignment horizontal="center" vertical="center" wrapText="1"/>
    </xf>
    <xf numFmtId="0" fontId="44" fillId="23" borderId="14" xfId="0" applyFont="1" applyFill="1" applyBorder="1" applyAlignment="1">
      <alignment horizontal="center" vertical="center" wrapText="1"/>
    </xf>
    <xf numFmtId="0" fontId="44" fillId="23" borderId="38" xfId="0" applyFont="1" applyFill="1" applyBorder="1" applyAlignment="1">
      <alignment horizontal="center" vertical="center" wrapText="1"/>
    </xf>
    <xf numFmtId="0" fontId="44" fillId="23" borderId="39" xfId="0" applyFont="1" applyFill="1" applyBorder="1" applyAlignment="1">
      <alignment horizontal="center" vertical="center" wrapText="1"/>
    </xf>
    <xf numFmtId="0" fontId="44" fillId="23" borderId="40" xfId="0" applyFont="1" applyFill="1" applyBorder="1" applyAlignment="1">
      <alignment horizontal="center" vertical="center" wrapText="1"/>
    </xf>
    <xf numFmtId="0" fontId="44" fillId="23" borderId="41" xfId="0" applyFont="1" applyFill="1" applyBorder="1" applyAlignment="1">
      <alignment horizontal="center" vertical="center" wrapText="1"/>
    </xf>
    <xf numFmtId="0" fontId="44" fillId="23" borderId="33" xfId="0" applyFont="1" applyFill="1" applyBorder="1" applyAlignment="1">
      <alignment horizontal="center" vertical="center"/>
    </xf>
    <xf numFmtId="0" fontId="44" fillId="23" borderId="33" xfId="0" applyFont="1" applyFill="1" applyBorder="1" applyAlignment="1">
      <alignment horizontal="center" vertical="center" wrapText="1"/>
    </xf>
    <xf numFmtId="0" fontId="44" fillId="23" borderId="31" xfId="0" applyFont="1" applyFill="1" applyBorder="1" applyAlignment="1">
      <alignment horizontal="center" vertical="center" wrapText="1"/>
    </xf>
    <xf numFmtId="0" fontId="44" fillId="23" borderId="23" xfId="0" applyFont="1" applyFill="1" applyBorder="1" applyAlignment="1">
      <alignment horizontal="center" vertical="center" wrapText="1"/>
    </xf>
    <xf numFmtId="0" fontId="44" fillId="23" borderId="26" xfId="0" applyFont="1" applyFill="1" applyBorder="1" applyAlignment="1">
      <alignment horizontal="center" vertical="center" wrapText="1"/>
    </xf>
    <xf numFmtId="0" fontId="44" fillId="23" borderId="10" xfId="0" applyFont="1" applyFill="1" applyBorder="1" applyAlignment="1">
      <alignment horizontal="center" vertical="center" wrapText="1"/>
    </xf>
    <xf numFmtId="0" fontId="44" fillId="23" borderId="32" xfId="0" applyFont="1" applyFill="1" applyBorder="1" applyAlignment="1">
      <alignment horizontal="center" vertical="center" wrapText="1"/>
    </xf>
    <xf numFmtId="0" fontId="44" fillId="23" borderId="37" xfId="0" applyFont="1" applyFill="1" applyBorder="1" applyAlignment="1">
      <alignment horizontal="center" vertical="center" wrapText="1"/>
    </xf>
    <xf numFmtId="0" fontId="22" fillId="0" borderId="15" xfId="0" applyFont="1" applyBorder="1" applyAlignment="1">
      <alignment horizontal="center"/>
    </xf>
    <xf numFmtId="0" fontId="20" fillId="0" borderId="15" xfId="43" applyFont="1" applyBorder="1" applyAlignment="1">
      <alignment horizontal="center" vertical="center" wrapText="1"/>
    </xf>
    <xf numFmtId="168" fontId="22" fillId="0" borderId="15" xfId="43" applyNumberFormat="1" applyFont="1" applyBorder="1" applyAlignment="1">
      <alignment horizontal="center" vertical="center" wrapText="1"/>
    </xf>
    <xf numFmtId="0" fontId="20" fillId="0" borderId="15" xfId="43" applyFont="1" applyBorder="1" applyAlignment="1">
      <alignment horizontal="center" vertical="center" textRotation="60" wrapText="1"/>
    </xf>
    <xf numFmtId="0" fontId="62" fillId="0" borderId="15" xfId="0" applyFont="1" applyBorder="1" applyAlignment="1">
      <alignment horizontal="center" vertical="center" textRotation="60" wrapText="1"/>
    </xf>
    <xf numFmtId="0" fontId="14" fillId="0" borderId="15" xfId="43" applyFont="1" applyBorder="1" applyAlignment="1">
      <alignment horizontal="center" vertical="center" textRotation="60" wrapText="1"/>
    </xf>
    <xf numFmtId="0" fontId="40" fillId="0" borderId="15" xfId="0" applyFont="1" applyBorder="1" applyAlignment="1">
      <alignment horizontal="center" vertical="center" textRotation="60" wrapText="1"/>
    </xf>
    <xf numFmtId="0" fontId="31" fillId="0" borderId="24" xfId="0" applyFont="1" applyBorder="1" applyAlignment="1">
      <alignment horizontal="center" vertical="center" wrapText="1"/>
    </xf>
    <xf numFmtId="0" fontId="31" fillId="0" borderId="34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31" fillId="0" borderId="30" xfId="0" applyFont="1" applyBorder="1" applyAlignment="1">
      <alignment horizontal="center" vertical="center" wrapText="1"/>
    </xf>
    <xf numFmtId="0" fontId="31" fillId="0" borderId="25" xfId="0" applyFont="1" applyBorder="1" applyAlignment="1">
      <alignment horizontal="center" vertical="center" wrapText="1"/>
    </xf>
    <xf numFmtId="0" fontId="31" fillId="0" borderId="35" xfId="0" applyFont="1" applyBorder="1" applyAlignment="1">
      <alignment horizontal="center" vertical="center" wrapText="1"/>
    </xf>
    <xf numFmtId="0" fontId="25" fillId="0" borderId="22" xfId="43" applyFont="1" applyBorder="1" applyAlignment="1">
      <alignment horizontal="center" vertical="center" wrapText="1"/>
    </xf>
    <xf numFmtId="0" fontId="41" fillId="0" borderId="36" xfId="0" applyFont="1" applyBorder="1" applyAlignment="1">
      <alignment horizontal="center" vertical="center" wrapText="1"/>
    </xf>
    <xf numFmtId="0" fontId="22" fillId="0" borderId="15" xfId="43" applyFont="1" applyBorder="1" applyAlignment="1">
      <alignment horizontal="center" vertical="center" textRotation="57" wrapText="1"/>
    </xf>
    <xf numFmtId="0" fontId="61" fillId="0" borderId="15" xfId="0" applyFont="1" applyBorder="1" applyAlignment="1">
      <alignment horizontal="center" vertical="center" textRotation="57" wrapText="1"/>
    </xf>
    <xf numFmtId="0" fontId="35" fillId="0" borderId="15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 wrapText="1"/>
    </xf>
    <xf numFmtId="0" fontId="35" fillId="0" borderId="15" xfId="0" applyFont="1" applyBorder="1" applyAlignment="1">
      <alignment horizontal="center" vertical="center"/>
    </xf>
    <xf numFmtId="0" fontId="25" fillId="0" borderId="15" xfId="43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24" fillId="0" borderId="0" xfId="0" applyFont="1"/>
  </cellXfs>
  <cellStyles count="51">
    <cellStyle name="Accent1" xfId="19" builtinId="29" customBuiltin="1"/>
    <cellStyle name="Accent1 - 20%" xfId="1" builtinId="30" customBuiltin="1"/>
    <cellStyle name="Accent1 - 40%" xfId="7" builtinId="31" customBuiltin="1"/>
    <cellStyle name="Accent1 - 60%" xfId="13" builtinId="32" customBuiltin="1"/>
    <cellStyle name="Accent2" xfId="20" builtinId="33" customBuiltin="1"/>
    <cellStyle name="Accent2 - 20%" xfId="2" builtinId="34" customBuiltin="1"/>
    <cellStyle name="Accent2 - 40%" xfId="8" builtinId="35" customBuiltin="1"/>
    <cellStyle name="Accent2 - 60%" xfId="14" builtinId="36" customBuiltin="1"/>
    <cellStyle name="Accent3" xfId="21" builtinId="37" customBuiltin="1"/>
    <cellStyle name="Accent3 - 20%" xfId="3" builtinId="38" customBuiltin="1"/>
    <cellStyle name="Accent3 - 40%" xfId="9" builtinId="39" customBuiltin="1"/>
    <cellStyle name="Accent3 - 60%" xfId="15" builtinId="40" customBuiltin="1"/>
    <cellStyle name="Accent4" xfId="22" builtinId="41" customBuiltin="1"/>
    <cellStyle name="Accent4 - 20%" xfId="4" builtinId="42" customBuiltin="1"/>
    <cellStyle name="Accent4 - 40%" xfId="10" builtinId="43" customBuiltin="1"/>
    <cellStyle name="Accent4 - 60%" xfId="16" builtinId="44" customBuiltin="1"/>
    <cellStyle name="Accent5" xfId="23" builtinId="45" customBuiltin="1"/>
    <cellStyle name="Accent5 - 20%" xfId="5" builtinId="46" customBuiltin="1"/>
    <cellStyle name="Accent5 - 40%" xfId="11" builtinId="47" customBuiltin="1"/>
    <cellStyle name="Accent5 - 60%" xfId="17" builtinId="48" customBuiltin="1"/>
    <cellStyle name="Accent6" xfId="24" builtinId="49" customBuiltin="1"/>
    <cellStyle name="Accent6 - 20%" xfId="6" builtinId="50" customBuiltin="1"/>
    <cellStyle name="Accent6 - 40%" xfId="12" builtinId="51" customBuiltin="1"/>
    <cellStyle name="Accent6 - 60%" xfId="18" builtinId="52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omma 2" xfId="50"/>
    <cellStyle name="Comma_2005 SDCatA" xfId="29"/>
    <cellStyle name="Comma_2005 SDCatA STANDINGS for larry" xfId="30"/>
    <cellStyle name="Comma_2006 SDCatA STANDINGS" xfId="31"/>
    <cellStyle name="Explanatory Text" xfId="32" builtinId="53" customBuiltin="1"/>
    <cellStyle name="Good" xfId="33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Input" xfId="38" builtinId="20" customBuiltin="1"/>
    <cellStyle name="Linked Cell" xfId="39" builtinId="24" customBuiltin="1"/>
    <cellStyle name="Neutral" xfId="40" builtinId="28" customBuiltin="1"/>
    <cellStyle name="Normal" xfId="0" builtinId="0"/>
    <cellStyle name="Normal 2" xfId="49"/>
    <cellStyle name="Normal_2005 CLIPPER" xfId="41"/>
    <cellStyle name="Normal_2005 STANDINGS" xfId="42"/>
    <cellStyle name="Normal_2009RACERS_CorIsl_16APR09" xfId="43"/>
    <cellStyle name="Note" xfId="44" builtinId="10" customBuiltin="1"/>
    <cellStyle name="Output" xfId="45" builtinId="21" customBuiltin="1"/>
    <cellStyle name="Sheet Title" xfId="46" builtinId="15" customBuiltin="1"/>
    <cellStyle name="Total" xfId="47" builtinId="25" customBuiltin="1"/>
    <cellStyle name="Warning Text" xfId="48" builtinId="11" customBuiltin="1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  <mruColors>
      <color rgb="FF0033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Relationship Id="rId2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4.vml"/><Relationship Id="rId2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HL28"/>
  <sheetViews>
    <sheetView tabSelected="1" view="pageLayout" zoomScale="65" zoomScaleNormal="75" zoomScalePageLayoutView="75" workbookViewId="0">
      <selection activeCell="A20" sqref="A20"/>
    </sheetView>
  </sheetViews>
  <sheetFormatPr baseColWidth="10" defaultColWidth="8.85546875" defaultRowHeight="24" customHeight="1"/>
  <cols>
    <col min="1" max="1" width="9" style="6" customWidth="1"/>
    <col min="2" max="2" width="13.42578125" style="7" customWidth="1"/>
    <col min="3" max="3" width="26" style="9" customWidth="1"/>
    <col min="4" max="4" width="19.5703125" style="10" customWidth="1"/>
    <col min="5" max="5" width="27.140625" style="11" customWidth="1"/>
    <col min="6" max="6" width="10.140625" style="11" customWidth="1"/>
    <col min="7" max="13" width="10.140625" style="11" hidden="1" customWidth="1"/>
    <col min="14" max="14" width="10.140625" style="12" hidden="1" customWidth="1"/>
    <col min="15" max="15" width="10.140625" style="11" customWidth="1"/>
    <col min="16" max="16" width="10.140625" style="13" customWidth="1"/>
    <col min="17" max="17" width="10.140625" style="11" customWidth="1"/>
    <col min="18" max="18" width="13.140625" style="11" customWidth="1"/>
    <col min="19" max="19" width="14.7109375" style="11" customWidth="1"/>
    <col min="20" max="20" width="13.140625" style="11" customWidth="1"/>
    <col min="21" max="21" width="13.28515625" style="11" customWidth="1"/>
    <col min="22" max="22" width="13.28515625" style="15" customWidth="1"/>
    <col min="23" max="23" width="11" style="13" customWidth="1"/>
    <col min="24" max="24" width="13.140625" style="13" customWidth="1"/>
    <col min="25" max="25" width="14.42578125" style="13" customWidth="1"/>
    <col min="26" max="26" width="13.140625" style="13" customWidth="1"/>
    <col min="27" max="27" width="14.28515625" style="13" customWidth="1"/>
    <col min="28" max="34" width="8.85546875" style="13"/>
    <col min="35" max="35" width="8.85546875" style="11"/>
    <col min="36" max="16384" width="8.85546875" style="13"/>
  </cols>
  <sheetData>
    <row r="1" spans="1:220" s="24" customFormat="1" ht="24" customHeight="1">
      <c r="A1" s="16" t="s">
        <v>0</v>
      </c>
      <c r="B1" s="17"/>
      <c r="C1" s="19"/>
      <c r="D1" s="20"/>
      <c r="E1" s="21"/>
      <c r="F1" s="22"/>
      <c r="G1" s="22"/>
      <c r="H1" s="22"/>
      <c r="I1" s="22"/>
      <c r="J1" s="22"/>
      <c r="K1" s="22"/>
      <c r="L1" s="22"/>
      <c r="M1" s="22"/>
      <c r="N1" s="23"/>
      <c r="O1" s="22"/>
      <c r="Q1" s="22"/>
      <c r="R1" s="22"/>
      <c r="S1" s="22"/>
      <c r="T1" s="22"/>
      <c r="U1" s="22"/>
      <c r="V1" s="26"/>
      <c r="AI1" s="22"/>
    </row>
    <row r="2" spans="1:220" s="24" customFormat="1" ht="34.5" customHeight="1">
      <c r="A2" s="27"/>
      <c r="B2" s="95" t="s">
        <v>24</v>
      </c>
      <c r="C2" s="29">
        <v>9.1999999999999993</v>
      </c>
      <c r="D2" s="20"/>
      <c r="E2" s="22"/>
      <c r="F2" s="22"/>
      <c r="G2" s="22"/>
      <c r="H2" s="22"/>
      <c r="I2" s="22"/>
      <c r="J2" s="22"/>
      <c r="K2" s="22"/>
      <c r="L2" s="22"/>
      <c r="M2" s="22"/>
      <c r="N2" s="23"/>
      <c r="O2" s="22"/>
      <c r="R2" s="30" t="s">
        <v>1</v>
      </c>
      <c r="S2" s="166">
        <v>0.5</v>
      </c>
      <c r="T2" s="22"/>
      <c r="U2" s="22"/>
      <c r="V2" s="26"/>
      <c r="AI2" s="22"/>
    </row>
    <row r="3" spans="1:220" s="32" customFormat="1" ht="14.25" customHeight="1">
      <c r="A3" s="103"/>
      <c r="B3" s="299" t="s">
        <v>142</v>
      </c>
      <c r="C3" s="299" t="s">
        <v>141</v>
      </c>
      <c r="D3" s="299" t="s">
        <v>2</v>
      </c>
      <c r="E3" s="299" t="s">
        <v>3</v>
      </c>
      <c r="F3" s="284" t="s">
        <v>133</v>
      </c>
      <c r="G3" s="298" t="s">
        <v>5</v>
      </c>
      <c r="H3" s="298"/>
      <c r="I3" s="300" t="s">
        <v>6</v>
      </c>
      <c r="J3" s="300"/>
      <c r="K3" s="117" t="s">
        <v>7</v>
      </c>
      <c r="L3" s="117" t="s">
        <v>7</v>
      </c>
      <c r="M3" s="297" t="s">
        <v>8</v>
      </c>
      <c r="N3" s="297"/>
      <c r="O3" s="281" t="s">
        <v>134</v>
      </c>
      <c r="P3" s="287" t="s">
        <v>135</v>
      </c>
      <c r="Q3" s="281" t="s">
        <v>136</v>
      </c>
      <c r="R3" s="281" t="s">
        <v>132</v>
      </c>
      <c r="S3" s="288" t="s">
        <v>146</v>
      </c>
      <c r="T3" s="291" t="s">
        <v>128</v>
      </c>
      <c r="U3" s="291" t="s">
        <v>129</v>
      </c>
      <c r="V3" s="291" t="s">
        <v>130</v>
      </c>
      <c r="W3" s="294" t="s">
        <v>131</v>
      </c>
      <c r="X3" s="281" t="s">
        <v>16</v>
      </c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</row>
    <row r="4" spans="1:220" s="32" customFormat="1" ht="14.25" customHeight="1">
      <c r="A4" s="103"/>
      <c r="B4" s="299"/>
      <c r="C4" s="299"/>
      <c r="D4" s="299"/>
      <c r="E4" s="299"/>
      <c r="F4" s="285"/>
      <c r="G4" s="118" t="s">
        <v>53</v>
      </c>
      <c r="H4" s="118" t="s">
        <v>54</v>
      </c>
      <c r="I4" s="118" t="s">
        <v>21</v>
      </c>
      <c r="J4" s="118" t="s">
        <v>22</v>
      </c>
      <c r="K4" s="119" t="s">
        <v>23</v>
      </c>
      <c r="L4" s="119" t="s">
        <v>28</v>
      </c>
      <c r="M4" s="118" t="s">
        <v>29</v>
      </c>
      <c r="N4" s="120" t="s">
        <v>30</v>
      </c>
      <c r="O4" s="282"/>
      <c r="P4" s="282"/>
      <c r="Q4" s="282"/>
      <c r="R4" s="282"/>
      <c r="S4" s="289"/>
      <c r="T4" s="292"/>
      <c r="U4" s="292"/>
      <c r="V4" s="292"/>
      <c r="W4" s="295"/>
      <c r="X4" s="28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</row>
    <row r="5" spans="1:220" s="33" customFormat="1" ht="14.25" customHeight="1">
      <c r="A5" s="104"/>
      <c r="B5" s="281"/>
      <c r="C5" s="281"/>
      <c r="D5" s="281"/>
      <c r="E5" s="281"/>
      <c r="F5" s="286"/>
      <c r="G5" s="121" t="s">
        <v>37</v>
      </c>
      <c r="H5" s="121" t="s">
        <v>38</v>
      </c>
      <c r="I5" s="121" t="s">
        <v>39</v>
      </c>
      <c r="J5" s="121" t="s">
        <v>38</v>
      </c>
      <c r="K5" s="121" t="s">
        <v>38</v>
      </c>
      <c r="L5" s="121" t="s">
        <v>40</v>
      </c>
      <c r="M5" s="121" t="s">
        <v>40</v>
      </c>
      <c r="N5" s="122" t="s">
        <v>40</v>
      </c>
      <c r="O5" s="283"/>
      <c r="P5" s="283"/>
      <c r="Q5" s="283"/>
      <c r="R5" s="283"/>
      <c r="S5" s="290"/>
      <c r="T5" s="293"/>
      <c r="U5" s="293"/>
      <c r="V5" s="293"/>
      <c r="W5" s="296"/>
      <c r="X5" s="283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</row>
    <row r="6" spans="1:220" s="188" customFormat="1" ht="24" customHeight="1">
      <c r="A6" s="129">
        <v>1</v>
      </c>
      <c r="B6" s="187">
        <v>46304</v>
      </c>
      <c r="C6" s="182" t="s">
        <v>116</v>
      </c>
      <c r="D6" s="171" t="s">
        <v>42</v>
      </c>
      <c r="E6" s="172" t="s">
        <v>117</v>
      </c>
      <c r="F6" s="184">
        <v>198</v>
      </c>
      <c r="G6" s="184"/>
      <c r="H6" s="184"/>
      <c r="I6" s="184"/>
      <c r="J6" s="184"/>
      <c r="K6" s="184"/>
      <c r="L6" s="184"/>
      <c r="M6" s="185">
        <v>-6</v>
      </c>
      <c r="N6" s="184"/>
      <c r="O6" s="186">
        <f t="shared" ref="O6:O17" si="0">SUM(F6:N6)</f>
        <v>192</v>
      </c>
      <c r="P6" s="184">
        <v>0</v>
      </c>
      <c r="Q6" s="184">
        <f t="shared" ref="Q6:Q17" si="1">+O6+P6</f>
        <v>192</v>
      </c>
      <c r="R6" s="173">
        <f t="shared" ref="R6:R17" si="2">TIME(0,0,Q6)</f>
        <v>2.2222222222222222E-3</v>
      </c>
      <c r="S6" s="233">
        <v>0.58931712962962968</v>
      </c>
      <c r="T6" s="133">
        <f t="shared" ref="T6:T17" si="3">IF(S6&gt;0,+S6-$S$2,"")</f>
        <v>8.9317129629629677E-2</v>
      </c>
      <c r="U6" s="133">
        <f t="shared" ref="U6:U17" si="4">+R6*$C$2</f>
        <v>2.0444444444444442E-2</v>
      </c>
      <c r="V6" s="133">
        <f t="shared" ref="V6:V17" si="5">IF(W6="",T6-U6,IF(W6="OCS",T6-U6+TIME(0,10,0),""))</f>
        <v>6.8872685185185231E-2</v>
      </c>
      <c r="W6" s="211"/>
      <c r="X6" s="134" t="s">
        <v>50</v>
      </c>
      <c r="Y6" s="189"/>
      <c r="Z6" s="189"/>
    </row>
    <row r="7" spans="1:220" s="191" customFormat="1" ht="24" customHeight="1">
      <c r="A7" s="129">
        <v>2</v>
      </c>
      <c r="B7" s="142">
        <v>736</v>
      </c>
      <c r="C7" s="142" t="s">
        <v>57</v>
      </c>
      <c r="D7" s="143" t="s">
        <v>43</v>
      </c>
      <c r="E7" s="144" t="s">
        <v>58</v>
      </c>
      <c r="F7" s="145">
        <f>150+3</f>
        <v>153</v>
      </c>
      <c r="G7" s="150"/>
      <c r="H7" s="146"/>
      <c r="I7" s="131">
        <v>6</v>
      </c>
      <c r="J7" s="131">
        <v>9</v>
      </c>
      <c r="K7" s="131"/>
      <c r="L7" s="145"/>
      <c r="M7" s="140">
        <v>-6</v>
      </c>
      <c r="N7" s="145"/>
      <c r="O7" s="141">
        <f t="shared" si="0"/>
        <v>162</v>
      </c>
      <c r="P7" s="141">
        <v>17</v>
      </c>
      <c r="Q7" s="131">
        <f t="shared" si="1"/>
        <v>179</v>
      </c>
      <c r="R7" s="132">
        <f t="shared" si="2"/>
        <v>2.0717592592592593E-3</v>
      </c>
      <c r="S7" s="233">
        <v>0.59758101851851853</v>
      </c>
      <c r="T7" s="133">
        <f t="shared" si="3"/>
        <v>9.7581018518518525E-2</v>
      </c>
      <c r="U7" s="133">
        <f t="shared" si="4"/>
        <v>1.9060185185185183E-2</v>
      </c>
      <c r="V7" s="133">
        <f t="shared" si="5"/>
        <v>7.8520833333333345E-2</v>
      </c>
      <c r="W7" s="213"/>
      <c r="X7" s="134">
        <f>IF(V7="","",V7-$V$6)</f>
        <v>9.6481481481481141E-3</v>
      </c>
      <c r="Y7" s="193"/>
      <c r="Z7" s="194"/>
      <c r="AA7" s="195"/>
      <c r="AB7" s="188"/>
      <c r="AC7" s="188"/>
      <c r="AD7" s="188"/>
      <c r="AE7" s="188"/>
      <c r="AF7" s="188"/>
      <c r="AG7" s="188"/>
      <c r="AH7" s="188"/>
      <c r="AI7" s="188"/>
      <c r="AJ7" s="188"/>
      <c r="AK7" s="188"/>
      <c r="AL7" s="188"/>
      <c r="AM7" s="188"/>
      <c r="AN7" s="188"/>
      <c r="AO7" s="188"/>
      <c r="AP7" s="188"/>
      <c r="AQ7" s="188"/>
      <c r="AR7" s="188"/>
      <c r="AS7" s="188"/>
      <c r="AT7" s="188"/>
      <c r="AU7" s="188"/>
      <c r="AV7" s="188"/>
      <c r="AW7" s="188"/>
      <c r="AX7" s="188"/>
      <c r="AY7" s="188"/>
      <c r="AZ7" s="188"/>
      <c r="BA7" s="188"/>
      <c r="BB7" s="188"/>
      <c r="BC7" s="188"/>
      <c r="BD7" s="188"/>
      <c r="BE7" s="188"/>
      <c r="BF7" s="188"/>
      <c r="BG7" s="188"/>
      <c r="BH7" s="188"/>
      <c r="BI7" s="188"/>
      <c r="BJ7" s="188"/>
      <c r="BK7" s="188"/>
      <c r="BL7" s="188"/>
      <c r="BM7" s="188"/>
      <c r="BN7" s="188"/>
      <c r="BO7" s="188"/>
      <c r="BP7" s="188"/>
      <c r="BQ7" s="188"/>
      <c r="BR7" s="188"/>
      <c r="BS7" s="188"/>
      <c r="BT7" s="188"/>
      <c r="BU7" s="188"/>
      <c r="BV7" s="188"/>
      <c r="BW7" s="188"/>
      <c r="BX7" s="188"/>
      <c r="BY7" s="188"/>
      <c r="BZ7" s="188"/>
      <c r="CA7" s="188"/>
      <c r="CB7" s="188"/>
      <c r="CC7" s="188"/>
      <c r="CD7" s="188"/>
      <c r="CE7" s="188"/>
      <c r="CF7" s="188"/>
      <c r="CG7" s="188"/>
      <c r="CH7" s="188"/>
      <c r="CI7" s="188"/>
      <c r="CJ7" s="188"/>
      <c r="CK7" s="188"/>
      <c r="CL7" s="188"/>
      <c r="CM7" s="188"/>
      <c r="CN7" s="188"/>
      <c r="CO7" s="188"/>
      <c r="CP7" s="188"/>
      <c r="CQ7" s="188"/>
      <c r="CR7" s="188"/>
      <c r="CS7" s="188"/>
      <c r="CT7" s="188"/>
      <c r="CU7" s="188"/>
      <c r="CV7" s="188"/>
      <c r="CW7" s="188"/>
      <c r="CX7" s="188"/>
      <c r="CY7" s="188"/>
      <c r="CZ7" s="188"/>
      <c r="DA7" s="188"/>
      <c r="DB7" s="188"/>
      <c r="DC7" s="188"/>
      <c r="DD7" s="188"/>
      <c r="DE7" s="188"/>
      <c r="DF7" s="188"/>
      <c r="DG7" s="188"/>
      <c r="DH7" s="188"/>
      <c r="DI7" s="188"/>
      <c r="DJ7" s="188"/>
      <c r="DK7" s="188"/>
      <c r="DL7" s="188"/>
      <c r="DM7" s="188"/>
      <c r="DN7" s="188"/>
      <c r="DO7" s="188"/>
      <c r="DP7" s="188"/>
      <c r="DQ7" s="188"/>
      <c r="DR7" s="188"/>
      <c r="DS7" s="188"/>
      <c r="DT7" s="188"/>
      <c r="DU7" s="188"/>
      <c r="DV7" s="188"/>
      <c r="DW7" s="188"/>
      <c r="DX7" s="188"/>
      <c r="DY7" s="188"/>
      <c r="DZ7" s="188"/>
      <c r="EA7" s="188"/>
      <c r="EB7" s="188"/>
      <c r="EC7" s="188"/>
      <c r="ED7" s="188"/>
      <c r="EE7" s="188"/>
      <c r="EF7" s="188"/>
      <c r="EG7" s="188"/>
      <c r="EH7" s="188"/>
      <c r="EI7" s="188"/>
      <c r="EJ7" s="188"/>
      <c r="EK7" s="188"/>
      <c r="EL7" s="188"/>
      <c r="EM7" s="188"/>
      <c r="EN7" s="188"/>
      <c r="EO7" s="188"/>
      <c r="EP7" s="188"/>
      <c r="EQ7" s="188"/>
      <c r="ER7" s="188"/>
      <c r="ES7" s="188"/>
      <c r="ET7" s="188"/>
      <c r="EU7" s="188"/>
      <c r="EV7" s="188"/>
      <c r="EW7" s="188"/>
      <c r="EX7" s="188"/>
      <c r="EY7" s="188"/>
      <c r="EZ7" s="188"/>
      <c r="FA7" s="188"/>
      <c r="FB7" s="188"/>
      <c r="FC7" s="188"/>
      <c r="FD7" s="188"/>
      <c r="FE7" s="188"/>
      <c r="FF7" s="188"/>
      <c r="FG7" s="188"/>
      <c r="FH7" s="188"/>
      <c r="FI7" s="188"/>
      <c r="FJ7" s="188"/>
      <c r="FK7" s="188"/>
      <c r="FL7" s="188"/>
      <c r="FM7" s="188"/>
      <c r="FN7" s="188"/>
      <c r="FO7" s="188"/>
      <c r="FP7" s="188"/>
      <c r="FQ7" s="188"/>
      <c r="FR7" s="188"/>
      <c r="FS7" s="188"/>
      <c r="FT7" s="188"/>
      <c r="FU7" s="188"/>
      <c r="FV7" s="188"/>
      <c r="FW7" s="188"/>
      <c r="FX7" s="188"/>
      <c r="FY7" s="188"/>
      <c r="FZ7" s="188"/>
      <c r="GA7" s="188"/>
      <c r="GB7" s="188"/>
      <c r="GC7" s="188"/>
      <c r="GD7" s="188"/>
      <c r="GE7" s="188"/>
      <c r="GF7" s="188"/>
      <c r="GG7" s="188"/>
      <c r="GH7" s="188"/>
      <c r="GI7" s="188"/>
      <c r="GJ7" s="188"/>
      <c r="GK7" s="188"/>
      <c r="GL7" s="188"/>
      <c r="GM7" s="188"/>
      <c r="GN7" s="188"/>
      <c r="GO7" s="188"/>
      <c r="GP7" s="188"/>
      <c r="GQ7" s="188"/>
      <c r="GR7" s="188"/>
      <c r="GS7" s="188"/>
      <c r="GT7" s="188"/>
      <c r="GU7" s="188"/>
      <c r="GV7" s="188"/>
      <c r="GW7" s="188"/>
      <c r="GX7" s="188"/>
      <c r="GY7" s="188"/>
      <c r="GZ7" s="188"/>
      <c r="HA7" s="188"/>
      <c r="HB7" s="188"/>
      <c r="HC7" s="188"/>
      <c r="HD7" s="188"/>
      <c r="HE7" s="188"/>
      <c r="HF7" s="188"/>
      <c r="HG7" s="188"/>
      <c r="HH7" s="188"/>
      <c r="HI7" s="188"/>
      <c r="HJ7" s="188"/>
      <c r="HK7" s="188"/>
      <c r="HL7" s="188"/>
    </row>
    <row r="8" spans="1:220" s="35" customFormat="1" ht="22.5" customHeight="1">
      <c r="A8" s="129">
        <v>3</v>
      </c>
      <c r="B8" s="142">
        <v>52691</v>
      </c>
      <c r="C8" s="142" t="s">
        <v>145</v>
      </c>
      <c r="D8" s="143" t="s">
        <v>43</v>
      </c>
      <c r="E8" s="144" t="s">
        <v>44</v>
      </c>
      <c r="F8" s="145">
        <f>150+3</f>
        <v>153</v>
      </c>
      <c r="G8" s="145"/>
      <c r="H8" s="146"/>
      <c r="I8" s="131">
        <v>6</v>
      </c>
      <c r="J8" s="145"/>
      <c r="K8" s="146"/>
      <c r="L8" s="145"/>
      <c r="M8" s="140"/>
      <c r="N8" s="145"/>
      <c r="O8" s="141">
        <f t="shared" si="0"/>
        <v>159</v>
      </c>
      <c r="P8" s="141">
        <v>17</v>
      </c>
      <c r="Q8" s="131">
        <f t="shared" si="1"/>
        <v>176</v>
      </c>
      <c r="R8" s="132">
        <f t="shared" si="2"/>
        <v>2.0370370370370369E-3</v>
      </c>
      <c r="S8" s="233">
        <v>0.59842592592592592</v>
      </c>
      <c r="T8" s="133">
        <f t="shared" si="3"/>
        <v>9.8425925925925917E-2</v>
      </c>
      <c r="U8" s="133">
        <f t="shared" si="4"/>
        <v>1.8740740740740738E-2</v>
      </c>
      <c r="V8" s="133">
        <f t="shared" si="5"/>
        <v>7.9685185185185178E-2</v>
      </c>
      <c r="W8" s="212"/>
      <c r="X8" s="134">
        <f t="shared" ref="X8:X16" si="6">IF(V8="","",V8-$V$6)</f>
        <v>1.0812499999999947E-2</v>
      </c>
      <c r="Y8" s="193"/>
      <c r="Z8" s="194"/>
      <c r="AA8" s="195"/>
    </row>
    <row r="9" spans="1:220" s="24" customFormat="1" ht="24" customHeight="1">
      <c r="A9" s="129">
        <v>4</v>
      </c>
      <c r="B9" s="153">
        <v>873</v>
      </c>
      <c r="C9" s="154" t="s">
        <v>126</v>
      </c>
      <c r="D9" s="137" t="s">
        <v>42</v>
      </c>
      <c r="E9" s="138" t="s">
        <v>127</v>
      </c>
      <c r="F9" s="131">
        <v>198</v>
      </c>
      <c r="G9" s="131"/>
      <c r="H9" s="131"/>
      <c r="I9" s="131">
        <v>6</v>
      </c>
      <c r="J9" s="131"/>
      <c r="K9" s="131"/>
      <c r="L9" s="131"/>
      <c r="M9" s="131"/>
      <c r="N9" s="131"/>
      <c r="O9" s="131">
        <f t="shared" si="0"/>
        <v>204</v>
      </c>
      <c r="P9" s="131">
        <v>17</v>
      </c>
      <c r="Q9" s="131">
        <f t="shared" si="1"/>
        <v>221</v>
      </c>
      <c r="R9" s="132">
        <f t="shared" si="2"/>
        <v>2.5578703703703705E-3</v>
      </c>
      <c r="S9" s="233">
        <v>0.60372685185185182</v>
      </c>
      <c r="T9" s="133">
        <f t="shared" si="3"/>
        <v>0.10372685185185182</v>
      </c>
      <c r="U9" s="133">
        <f t="shared" si="4"/>
        <v>2.3532407407407408E-2</v>
      </c>
      <c r="V9" s="133">
        <f t="shared" si="5"/>
        <v>8.0194444444444415E-2</v>
      </c>
      <c r="W9" s="211"/>
      <c r="X9" s="134">
        <f t="shared" si="6"/>
        <v>1.1321759259259184E-2</v>
      </c>
      <c r="AI9" s="22"/>
    </row>
    <row r="10" spans="1:220" s="188" customFormat="1" ht="24" customHeight="1">
      <c r="A10" s="129">
        <v>5</v>
      </c>
      <c r="B10" s="153">
        <v>5027</v>
      </c>
      <c r="C10" s="154" t="s">
        <v>121</v>
      </c>
      <c r="D10" s="137" t="s">
        <v>122</v>
      </c>
      <c r="E10" s="138" t="s">
        <v>123</v>
      </c>
      <c r="F10" s="131">
        <v>198</v>
      </c>
      <c r="G10" s="131"/>
      <c r="H10" s="131"/>
      <c r="I10" s="131">
        <v>6</v>
      </c>
      <c r="J10" s="131"/>
      <c r="K10" s="131"/>
      <c r="L10" s="131"/>
      <c r="M10" s="131">
        <v>-6</v>
      </c>
      <c r="N10" s="131"/>
      <c r="O10" s="131">
        <f t="shared" si="0"/>
        <v>198</v>
      </c>
      <c r="P10" s="131">
        <v>17</v>
      </c>
      <c r="Q10" s="131">
        <v>221</v>
      </c>
      <c r="R10" s="132">
        <f t="shared" si="2"/>
        <v>2.5578703703703705E-3</v>
      </c>
      <c r="S10" s="233">
        <v>0.6040740740740741</v>
      </c>
      <c r="T10" s="133">
        <f t="shared" si="3"/>
        <v>0.1040740740740741</v>
      </c>
      <c r="U10" s="133">
        <f t="shared" si="4"/>
        <v>2.3532407407407408E-2</v>
      </c>
      <c r="V10" s="133">
        <f t="shared" si="5"/>
        <v>8.0541666666666692E-2</v>
      </c>
      <c r="W10" s="213"/>
      <c r="X10" s="134">
        <f t="shared" si="6"/>
        <v>1.1668981481481461E-2</v>
      </c>
      <c r="Y10" s="189"/>
      <c r="Z10" s="189"/>
      <c r="AA10" s="189"/>
      <c r="AB10" s="190"/>
      <c r="AC10" s="190"/>
      <c r="AD10" s="190"/>
      <c r="AE10" s="190"/>
      <c r="AF10" s="190"/>
      <c r="AG10" s="190"/>
      <c r="AH10" s="190"/>
      <c r="AI10" s="190"/>
      <c r="AJ10" s="190"/>
      <c r="AK10" s="190"/>
      <c r="AL10" s="190"/>
      <c r="AM10" s="190"/>
      <c r="AN10" s="190"/>
      <c r="AO10" s="190"/>
      <c r="AP10" s="190"/>
      <c r="AQ10" s="190"/>
      <c r="AR10" s="190"/>
      <c r="AS10" s="190"/>
      <c r="AT10" s="190"/>
      <c r="AU10" s="190"/>
      <c r="AV10" s="190"/>
      <c r="AW10" s="190"/>
      <c r="AX10" s="190"/>
      <c r="AY10" s="190"/>
      <c r="AZ10" s="190"/>
      <c r="BA10" s="190"/>
      <c r="BB10" s="190"/>
      <c r="BC10" s="190"/>
      <c r="BD10" s="190"/>
      <c r="BE10" s="190"/>
      <c r="BF10" s="190"/>
      <c r="BG10" s="190"/>
      <c r="BH10" s="190"/>
      <c r="BI10" s="190"/>
      <c r="BJ10" s="190"/>
      <c r="BK10" s="190"/>
      <c r="BL10" s="190"/>
      <c r="BM10" s="190"/>
      <c r="BN10" s="190"/>
      <c r="BO10" s="190"/>
      <c r="BP10" s="190"/>
      <c r="BQ10" s="190"/>
      <c r="BR10" s="190"/>
      <c r="BS10" s="190"/>
      <c r="BT10" s="190"/>
      <c r="BU10" s="190"/>
      <c r="BV10" s="190"/>
      <c r="BW10" s="190"/>
      <c r="BX10" s="190"/>
      <c r="BY10" s="190"/>
      <c r="BZ10" s="190"/>
      <c r="CA10" s="190"/>
      <c r="CB10" s="190"/>
      <c r="CC10" s="190"/>
      <c r="CD10" s="190"/>
      <c r="CE10" s="190"/>
      <c r="CF10" s="190"/>
      <c r="CG10" s="190"/>
      <c r="CH10" s="190"/>
      <c r="CI10" s="190"/>
      <c r="CJ10" s="190"/>
      <c r="CK10" s="190"/>
      <c r="CL10" s="190"/>
      <c r="CM10" s="190"/>
      <c r="CN10" s="190"/>
      <c r="CO10" s="190"/>
      <c r="CP10" s="190"/>
      <c r="CQ10" s="190"/>
      <c r="CR10" s="190"/>
      <c r="CS10" s="190"/>
      <c r="CT10" s="190"/>
      <c r="CU10" s="190"/>
      <c r="CV10" s="190"/>
      <c r="CW10" s="190"/>
      <c r="CX10" s="190"/>
      <c r="CY10" s="190"/>
      <c r="CZ10" s="190"/>
      <c r="DA10" s="190"/>
      <c r="DB10" s="190"/>
      <c r="DC10" s="190"/>
      <c r="DD10" s="190"/>
      <c r="DE10" s="190"/>
      <c r="DF10" s="190"/>
      <c r="DG10" s="190"/>
      <c r="DH10" s="190"/>
      <c r="DI10" s="190"/>
      <c r="DJ10" s="190"/>
      <c r="DK10" s="190"/>
      <c r="DL10" s="190"/>
      <c r="DM10" s="190"/>
      <c r="DN10" s="190"/>
      <c r="DO10" s="190"/>
      <c r="DP10" s="190"/>
      <c r="DQ10" s="190"/>
      <c r="DR10" s="190"/>
      <c r="DS10" s="190"/>
      <c r="DT10" s="190"/>
      <c r="DU10" s="190"/>
      <c r="DV10" s="190"/>
      <c r="DW10" s="190"/>
      <c r="DX10" s="190"/>
      <c r="DY10" s="190"/>
      <c r="DZ10" s="190"/>
      <c r="EA10" s="190"/>
      <c r="EB10" s="190"/>
      <c r="EC10" s="190"/>
      <c r="ED10" s="190"/>
      <c r="EE10" s="190"/>
      <c r="EF10" s="190"/>
      <c r="EG10" s="190"/>
      <c r="EH10" s="190"/>
      <c r="EI10" s="190"/>
      <c r="EJ10" s="190"/>
      <c r="EK10" s="190"/>
      <c r="EL10" s="190"/>
      <c r="EM10" s="190"/>
      <c r="EN10" s="190"/>
      <c r="EO10" s="190"/>
      <c r="EP10" s="190"/>
      <c r="EQ10" s="190"/>
      <c r="ER10" s="190"/>
      <c r="ES10" s="190"/>
      <c r="ET10" s="190"/>
      <c r="EU10" s="190"/>
      <c r="EV10" s="190"/>
      <c r="EW10" s="190"/>
      <c r="EX10" s="190"/>
      <c r="EY10" s="190"/>
      <c r="EZ10" s="190"/>
      <c r="FA10" s="190"/>
      <c r="FB10" s="190"/>
      <c r="FC10" s="190"/>
      <c r="FD10" s="190"/>
      <c r="FE10" s="190"/>
      <c r="FF10" s="190"/>
      <c r="FG10" s="190"/>
      <c r="FH10" s="190"/>
      <c r="FI10" s="190"/>
      <c r="FJ10" s="190"/>
      <c r="FK10" s="190"/>
      <c r="FL10" s="190"/>
      <c r="FM10" s="190"/>
      <c r="FN10" s="190"/>
      <c r="FO10" s="190"/>
      <c r="FP10" s="190"/>
      <c r="FQ10" s="190"/>
      <c r="FR10" s="190"/>
      <c r="FS10" s="190"/>
      <c r="FT10" s="190"/>
      <c r="FU10" s="190"/>
      <c r="FV10" s="190"/>
      <c r="FW10" s="190"/>
      <c r="FX10" s="190"/>
      <c r="FY10" s="190"/>
      <c r="FZ10" s="190"/>
      <c r="GA10" s="190"/>
      <c r="GB10" s="190"/>
      <c r="GC10" s="190"/>
      <c r="GD10" s="190"/>
      <c r="GE10" s="190"/>
      <c r="GF10" s="190"/>
      <c r="GG10" s="190"/>
      <c r="GH10" s="190"/>
      <c r="GI10" s="190"/>
      <c r="GJ10" s="190"/>
      <c r="GK10" s="190"/>
      <c r="GL10" s="190"/>
      <c r="GM10" s="190"/>
      <c r="GN10" s="190"/>
      <c r="GO10" s="190"/>
      <c r="GP10" s="190"/>
      <c r="GQ10" s="190"/>
      <c r="GR10" s="190"/>
      <c r="GS10" s="190"/>
      <c r="GT10" s="190"/>
      <c r="GU10" s="190"/>
      <c r="GV10" s="190"/>
      <c r="GW10" s="190"/>
      <c r="GX10" s="190"/>
      <c r="GY10" s="190"/>
      <c r="GZ10" s="190"/>
      <c r="HA10" s="190"/>
      <c r="HB10" s="190"/>
      <c r="HC10" s="190"/>
      <c r="HD10" s="190"/>
      <c r="HE10" s="190"/>
      <c r="HF10" s="190"/>
      <c r="HG10" s="190"/>
      <c r="HH10" s="190"/>
      <c r="HI10" s="190"/>
      <c r="HJ10" s="190"/>
      <c r="HK10" s="190"/>
      <c r="HL10" s="190"/>
    </row>
    <row r="11" spans="1:220" s="188" customFormat="1" ht="24" customHeight="1">
      <c r="A11" s="129">
        <v>6</v>
      </c>
      <c r="B11" s="139">
        <v>661</v>
      </c>
      <c r="C11" s="136" t="s">
        <v>59</v>
      </c>
      <c r="D11" s="137" t="s">
        <v>69</v>
      </c>
      <c r="E11" s="138" t="s">
        <v>61</v>
      </c>
      <c r="F11" s="131">
        <v>222</v>
      </c>
      <c r="G11" s="131"/>
      <c r="H11" s="131"/>
      <c r="I11" s="131"/>
      <c r="J11" s="131"/>
      <c r="K11" s="131">
        <v>9</v>
      </c>
      <c r="L11" s="131"/>
      <c r="M11" s="140">
        <v>-6</v>
      </c>
      <c r="N11" s="131">
        <v>-6</v>
      </c>
      <c r="O11" s="131">
        <f t="shared" si="0"/>
        <v>219</v>
      </c>
      <c r="P11" s="151">
        <v>0</v>
      </c>
      <c r="Q11" s="131">
        <f t="shared" si="1"/>
        <v>219</v>
      </c>
      <c r="R11" s="132">
        <f t="shared" si="2"/>
        <v>2.5347222222222221E-3</v>
      </c>
      <c r="S11" s="233">
        <v>0.60469907407407408</v>
      </c>
      <c r="T11" s="133">
        <f t="shared" si="3"/>
        <v>0.10469907407407408</v>
      </c>
      <c r="U11" s="133">
        <f t="shared" si="4"/>
        <v>2.3319444444444441E-2</v>
      </c>
      <c r="V11" s="133">
        <f t="shared" si="5"/>
        <v>8.1379629629629635E-2</v>
      </c>
      <c r="W11" s="212"/>
      <c r="X11" s="134">
        <f t="shared" si="6"/>
        <v>1.2506944444444404E-2</v>
      </c>
      <c r="Y11" s="189"/>
      <c r="Z11" s="189"/>
      <c r="AA11" s="189"/>
    </row>
    <row r="12" spans="1:220" s="190" customFormat="1" ht="24" customHeight="1">
      <c r="A12" s="129">
        <v>7</v>
      </c>
      <c r="B12" s="135"/>
      <c r="C12" s="154" t="s">
        <v>66</v>
      </c>
      <c r="D12" s="137" t="s">
        <v>67</v>
      </c>
      <c r="E12" s="138" t="s">
        <v>68</v>
      </c>
      <c r="F12" s="131">
        <v>198</v>
      </c>
      <c r="G12" s="131"/>
      <c r="H12" s="131"/>
      <c r="I12" s="131">
        <v>6</v>
      </c>
      <c r="J12" s="131"/>
      <c r="K12" s="131"/>
      <c r="L12" s="131"/>
      <c r="M12" s="131"/>
      <c r="N12" s="131"/>
      <c r="O12" s="131">
        <f t="shared" si="0"/>
        <v>204</v>
      </c>
      <c r="P12" s="131">
        <v>17</v>
      </c>
      <c r="Q12" s="131">
        <f t="shared" si="1"/>
        <v>221</v>
      </c>
      <c r="R12" s="132">
        <f t="shared" si="2"/>
        <v>2.5578703703703705E-3</v>
      </c>
      <c r="S12" s="233">
        <v>0.60525462962962961</v>
      </c>
      <c r="T12" s="133">
        <f t="shared" si="3"/>
        <v>0.10525462962962961</v>
      </c>
      <c r="U12" s="133">
        <f t="shared" si="4"/>
        <v>2.3532407407407408E-2</v>
      </c>
      <c r="V12" s="133">
        <f t="shared" si="5"/>
        <v>8.172222222222221E-2</v>
      </c>
      <c r="W12" s="211"/>
      <c r="X12" s="134">
        <f t="shared" si="6"/>
        <v>1.2849537037036979E-2</v>
      </c>
      <c r="Y12" s="189"/>
      <c r="Z12" s="189"/>
      <c r="AA12" s="189"/>
    </row>
    <row r="13" spans="1:220" s="188" customFormat="1" ht="24" customHeight="1">
      <c r="A13" s="129">
        <v>8</v>
      </c>
      <c r="B13" s="142"/>
      <c r="C13" s="202" t="s">
        <v>84</v>
      </c>
      <c r="D13" s="203" t="s">
        <v>85</v>
      </c>
      <c r="E13" s="204" t="s">
        <v>86</v>
      </c>
      <c r="F13" s="205">
        <v>141</v>
      </c>
      <c r="G13" s="202"/>
      <c r="H13" s="153"/>
      <c r="I13" s="135">
        <v>6</v>
      </c>
      <c r="J13" s="202"/>
      <c r="K13" s="153">
        <v>9</v>
      </c>
      <c r="L13" s="202"/>
      <c r="M13" s="206"/>
      <c r="N13" s="202"/>
      <c r="O13" s="207">
        <f t="shared" si="0"/>
        <v>156</v>
      </c>
      <c r="P13" s="208">
        <v>17</v>
      </c>
      <c r="Q13" s="135">
        <f t="shared" si="1"/>
        <v>173</v>
      </c>
      <c r="R13" s="132">
        <f t="shared" si="2"/>
        <v>2.0023148148148148E-3</v>
      </c>
      <c r="S13" s="233">
        <v>0.60032407407407407</v>
      </c>
      <c r="T13" s="133">
        <f t="shared" si="3"/>
        <v>0.10032407407407407</v>
      </c>
      <c r="U13" s="133">
        <f t="shared" si="4"/>
        <v>1.8421296296296297E-2</v>
      </c>
      <c r="V13" s="133">
        <f t="shared" si="5"/>
        <v>8.1902777777777769E-2</v>
      </c>
      <c r="W13" s="212"/>
      <c r="X13" s="134">
        <f t="shared" si="6"/>
        <v>1.3030092592592538E-2</v>
      </c>
    </row>
    <row r="14" spans="1:220" s="24" customFormat="1" ht="24" customHeight="1">
      <c r="A14" s="129">
        <v>9</v>
      </c>
      <c r="B14" s="223">
        <v>46965</v>
      </c>
      <c r="C14" s="223" t="s">
        <v>90</v>
      </c>
      <c r="D14" s="224" t="s">
        <v>91</v>
      </c>
      <c r="E14" s="225" t="s">
        <v>92</v>
      </c>
      <c r="F14" s="235">
        <v>192</v>
      </c>
      <c r="G14" s="235">
        <v>6</v>
      </c>
      <c r="H14" s="235"/>
      <c r="I14" s="184"/>
      <c r="J14" s="235"/>
      <c r="K14" s="235"/>
      <c r="L14" s="235"/>
      <c r="M14" s="185">
        <v>-6</v>
      </c>
      <c r="N14" s="185"/>
      <c r="O14" s="186">
        <f t="shared" si="0"/>
        <v>192</v>
      </c>
      <c r="P14" s="186">
        <v>18</v>
      </c>
      <c r="Q14" s="186">
        <f t="shared" si="1"/>
        <v>210</v>
      </c>
      <c r="R14" s="173">
        <f t="shared" si="2"/>
        <v>2.4305555555555556E-3</v>
      </c>
      <c r="S14" s="233">
        <v>0.60726851851851849</v>
      </c>
      <c r="T14" s="133">
        <f t="shared" si="3"/>
        <v>0.10726851851851849</v>
      </c>
      <c r="U14" s="133">
        <f t="shared" si="4"/>
        <v>2.2361111111111109E-2</v>
      </c>
      <c r="V14" s="133">
        <f t="shared" si="5"/>
        <v>8.4907407407407376E-2</v>
      </c>
      <c r="W14" s="211"/>
      <c r="X14" s="134">
        <f t="shared" si="6"/>
        <v>1.6034722222222145E-2</v>
      </c>
      <c r="AI14" s="22"/>
    </row>
    <row r="15" spans="1:220" s="24" customFormat="1" ht="24" customHeight="1">
      <c r="A15" s="129">
        <v>10</v>
      </c>
      <c r="B15" s="135">
        <v>5118</v>
      </c>
      <c r="C15" s="154" t="s">
        <v>62</v>
      </c>
      <c r="D15" s="137" t="s">
        <v>112</v>
      </c>
      <c r="E15" s="138" t="s">
        <v>113</v>
      </c>
      <c r="F15" s="131">
        <v>198</v>
      </c>
      <c r="G15" s="131">
        <v>6</v>
      </c>
      <c r="H15" s="131"/>
      <c r="I15" s="131">
        <v>6</v>
      </c>
      <c r="J15" s="131"/>
      <c r="K15" s="131"/>
      <c r="L15" s="131"/>
      <c r="M15" s="131"/>
      <c r="N15" s="131"/>
      <c r="O15" s="131">
        <f t="shared" si="0"/>
        <v>210</v>
      </c>
      <c r="P15" s="131">
        <v>17</v>
      </c>
      <c r="Q15" s="131">
        <f t="shared" si="1"/>
        <v>227</v>
      </c>
      <c r="R15" s="132">
        <f t="shared" si="2"/>
        <v>2.627314814814815E-3</v>
      </c>
      <c r="S15" s="233">
        <v>0.62100694444444449</v>
      </c>
      <c r="T15" s="133">
        <f t="shared" si="3"/>
        <v>0.12100694444444449</v>
      </c>
      <c r="U15" s="133">
        <f t="shared" si="4"/>
        <v>2.4171296296296295E-2</v>
      </c>
      <c r="V15" s="133">
        <f t="shared" si="5"/>
        <v>9.6835648148148185E-2</v>
      </c>
      <c r="W15" s="211"/>
      <c r="X15" s="134">
        <f t="shared" si="6"/>
        <v>2.7962962962962953E-2</v>
      </c>
      <c r="AI15" s="22"/>
    </row>
    <row r="16" spans="1:220" ht="24" customHeight="1">
      <c r="A16" s="129">
        <v>11</v>
      </c>
      <c r="B16" s="217">
        <v>56091</v>
      </c>
      <c r="C16" s="218" t="s">
        <v>118</v>
      </c>
      <c r="D16" s="219" t="s">
        <v>119</v>
      </c>
      <c r="E16" s="220" t="s">
        <v>120</v>
      </c>
      <c r="F16" s="239">
        <v>165</v>
      </c>
      <c r="G16" s="240"/>
      <c r="H16" s="240"/>
      <c r="I16" s="187">
        <v>6</v>
      </c>
      <c r="J16" s="240">
        <v>9</v>
      </c>
      <c r="K16" s="240">
        <v>9</v>
      </c>
      <c r="L16" s="240"/>
      <c r="M16" s="187"/>
      <c r="N16" s="187"/>
      <c r="O16" s="187">
        <f t="shared" si="0"/>
        <v>189</v>
      </c>
      <c r="P16" s="187">
        <v>15</v>
      </c>
      <c r="Q16" s="187">
        <f t="shared" si="1"/>
        <v>204</v>
      </c>
      <c r="R16" s="173">
        <f t="shared" si="2"/>
        <v>2.3611111111111111E-3</v>
      </c>
      <c r="S16" s="233">
        <v>0.61942129629629628</v>
      </c>
      <c r="T16" s="133">
        <f t="shared" si="3"/>
        <v>0.11942129629629628</v>
      </c>
      <c r="U16" s="133">
        <f t="shared" si="4"/>
        <v>2.1722222222222219E-2</v>
      </c>
      <c r="V16" s="133">
        <f t="shared" si="5"/>
        <v>9.7699074074074049E-2</v>
      </c>
      <c r="W16" s="133"/>
      <c r="X16" s="134">
        <f t="shared" si="6"/>
        <v>2.8826388888888818E-2</v>
      </c>
    </row>
    <row r="17" spans="1:35" ht="24" customHeight="1">
      <c r="A17" s="129">
        <v>12</v>
      </c>
      <c r="B17" s="135">
        <v>598</v>
      </c>
      <c r="C17" s="147" t="s">
        <v>144</v>
      </c>
      <c r="D17" s="148" t="s">
        <v>45</v>
      </c>
      <c r="E17" s="149" t="s">
        <v>46</v>
      </c>
      <c r="F17" s="131">
        <v>135</v>
      </c>
      <c r="G17" s="150"/>
      <c r="H17" s="150"/>
      <c r="I17" s="131">
        <v>6</v>
      </c>
      <c r="J17" s="150"/>
      <c r="K17" s="150"/>
      <c r="L17" s="150"/>
      <c r="M17" s="140">
        <v>-6</v>
      </c>
      <c r="N17" s="140"/>
      <c r="O17" s="141">
        <f t="shared" si="0"/>
        <v>135</v>
      </c>
      <c r="P17" s="151">
        <v>16</v>
      </c>
      <c r="Q17" s="151">
        <f t="shared" si="1"/>
        <v>151</v>
      </c>
      <c r="R17" s="132">
        <f t="shared" si="2"/>
        <v>1.7476851851851852E-3</v>
      </c>
      <c r="S17" s="233">
        <v>0.66666666666666663</v>
      </c>
      <c r="T17" s="133">
        <f t="shared" si="3"/>
        <v>0.16666666666666663</v>
      </c>
      <c r="U17" s="133">
        <f t="shared" si="4"/>
        <v>1.6078703703703703E-2</v>
      </c>
      <c r="V17" s="133">
        <f t="shared" si="5"/>
        <v>0.15058796296296292</v>
      </c>
      <c r="W17" s="133"/>
      <c r="X17" s="134" t="s">
        <v>26</v>
      </c>
    </row>
    <row r="18" spans="1:35" ht="24" customHeight="1">
      <c r="A18" s="129"/>
      <c r="B18" s="223"/>
      <c r="C18" s="223"/>
      <c r="D18" s="224"/>
      <c r="E18" s="225"/>
      <c r="F18" s="235"/>
      <c r="G18" s="235"/>
      <c r="H18" s="235"/>
      <c r="I18" s="184"/>
      <c r="J18" s="235"/>
      <c r="K18" s="235"/>
      <c r="L18" s="235"/>
      <c r="M18" s="185"/>
      <c r="N18" s="185"/>
      <c r="O18" s="186"/>
      <c r="P18" s="186"/>
      <c r="Q18" s="186"/>
      <c r="R18" s="173"/>
      <c r="S18" s="233"/>
      <c r="T18" s="133"/>
      <c r="U18" s="133"/>
      <c r="V18" s="133"/>
      <c r="W18" s="133"/>
      <c r="X18" s="134"/>
    </row>
    <row r="19" spans="1:35" ht="24" customHeight="1">
      <c r="B19" s="24"/>
      <c r="C19" s="24"/>
      <c r="D19" s="155" t="s">
        <v>60</v>
      </c>
      <c r="E19" s="156">
        <f>$C$2/(HOUR(T6)+(MINUTE(T6)/60)+((SECOND(T6)/60)/60))</f>
        <v>4.2918232473759232</v>
      </c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X19" s="24"/>
    </row>
    <row r="20" spans="1:35" s="24" customFormat="1" ht="22.5" customHeight="1">
      <c r="A20" s="129"/>
      <c r="C20" s="363" t="s">
        <v>27</v>
      </c>
      <c r="D20" s="155"/>
      <c r="E20" s="156"/>
      <c r="W20" s="13"/>
      <c r="AI20" s="22"/>
    </row>
    <row r="21" spans="1:35" ht="24" customHeight="1">
      <c r="A21" s="16" t="s">
        <v>80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16"/>
    </row>
    <row r="22" spans="1:35" ht="35" customHeight="1">
      <c r="A22" s="241"/>
      <c r="B22" s="242" t="s">
        <v>25</v>
      </c>
      <c r="C22" s="29">
        <v>14.5</v>
      </c>
      <c r="D22" s="20"/>
      <c r="E22" s="22"/>
      <c r="F22" s="22"/>
      <c r="G22" s="22"/>
      <c r="H22" s="22"/>
      <c r="I22" s="22"/>
      <c r="J22" s="22"/>
      <c r="K22" s="22"/>
      <c r="L22" s="22"/>
      <c r="M22" s="22"/>
      <c r="N22" s="26"/>
      <c r="O22" s="22"/>
      <c r="P22" s="24"/>
      <c r="Q22" s="24"/>
      <c r="R22" s="30" t="s">
        <v>1</v>
      </c>
      <c r="S22" s="166">
        <v>0.5083333333333333</v>
      </c>
      <c r="T22" s="22"/>
      <c r="U22" s="22"/>
      <c r="V22" s="26"/>
      <c r="W22" s="24"/>
      <c r="X22" s="241"/>
    </row>
    <row r="23" spans="1:35" ht="24" customHeight="1">
      <c r="A23" s="243"/>
      <c r="B23" s="278" t="s">
        <v>142</v>
      </c>
      <c r="C23" s="278" t="s">
        <v>141</v>
      </c>
      <c r="D23" s="278" t="s">
        <v>2</v>
      </c>
      <c r="E23" s="278" t="s">
        <v>3</v>
      </c>
      <c r="F23" s="244" t="s">
        <v>4</v>
      </c>
      <c r="G23" s="280" t="s">
        <v>5</v>
      </c>
      <c r="H23" s="280"/>
      <c r="I23" s="274" t="s">
        <v>6</v>
      </c>
      <c r="J23" s="274"/>
      <c r="K23" s="245" t="s">
        <v>7</v>
      </c>
      <c r="L23" s="245" t="s">
        <v>7</v>
      </c>
      <c r="M23" s="275" t="s">
        <v>8</v>
      </c>
      <c r="N23" s="275"/>
      <c r="O23" s="246" t="s">
        <v>9</v>
      </c>
      <c r="P23" s="247" t="s">
        <v>10</v>
      </c>
      <c r="Q23" s="248" t="s">
        <v>11</v>
      </c>
      <c r="R23" s="248"/>
      <c r="S23" s="249" t="s">
        <v>12</v>
      </c>
      <c r="T23" s="249" t="s">
        <v>13</v>
      </c>
      <c r="U23" s="249" t="s">
        <v>14</v>
      </c>
      <c r="V23" s="249" t="s">
        <v>15</v>
      </c>
      <c r="W23" s="250" t="s">
        <v>16</v>
      </c>
      <c r="X23" s="243"/>
    </row>
    <row r="24" spans="1:35" ht="24" customHeight="1">
      <c r="A24" s="241"/>
      <c r="B24" s="278"/>
      <c r="C24" s="278"/>
      <c r="D24" s="278"/>
      <c r="E24" s="278"/>
      <c r="F24" s="276" t="s">
        <v>18</v>
      </c>
      <c r="G24" s="251" t="s">
        <v>53</v>
      </c>
      <c r="H24" s="251" t="s">
        <v>54</v>
      </c>
      <c r="I24" s="251" t="s">
        <v>21</v>
      </c>
      <c r="J24" s="251" t="s">
        <v>22</v>
      </c>
      <c r="K24" s="252" t="s">
        <v>23</v>
      </c>
      <c r="L24" s="252" t="s">
        <v>28</v>
      </c>
      <c r="M24" s="251" t="s">
        <v>29</v>
      </c>
      <c r="N24" s="253" t="s">
        <v>30</v>
      </c>
      <c r="O24" s="254" t="s">
        <v>31</v>
      </c>
      <c r="P24" s="255" t="s">
        <v>32</v>
      </c>
      <c r="Q24" s="256" t="s">
        <v>32</v>
      </c>
      <c r="R24" s="257" t="s">
        <v>33</v>
      </c>
      <c r="S24" s="258" t="s">
        <v>34</v>
      </c>
      <c r="T24" s="258" t="s">
        <v>34</v>
      </c>
      <c r="U24" s="258" t="s">
        <v>35</v>
      </c>
      <c r="V24" s="258" t="s">
        <v>34</v>
      </c>
      <c r="W24" s="259"/>
      <c r="X24" s="241"/>
    </row>
    <row r="25" spans="1:35" ht="24" customHeight="1">
      <c r="A25" s="243"/>
      <c r="B25" s="279"/>
      <c r="C25" s="279"/>
      <c r="D25" s="279"/>
      <c r="E25" s="279"/>
      <c r="F25" s="277"/>
      <c r="G25" s="260" t="s">
        <v>37</v>
      </c>
      <c r="H25" s="260" t="s">
        <v>38</v>
      </c>
      <c r="I25" s="260" t="s">
        <v>39</v>
      </c>
      <c r="J25" s="260" t="s">
        <v>38</v>
      </c>
      <c r="K25" s="260" t="s">
        <v>38</v>
      </c>
      <c r="L25" s="260" t="s">
        <v>40</v>
      </c>
      <c r="M25" s="260" t="s">
        <v>40</v>
      </c>
      <c r="N25" s="261" t="s">
        <v>40</v>
      </c>
      <c r="O25" s="262"/>
      <c r="P25" s="263" t="s">
        <v>41</v>
      </c>
      <c r="Q25" s="264"/>
      <c r="R25" s="265" t="s">
        <v>81</v>
      </c>
      <c r="S25" s="266"/>
      <c r="T25" s="266"/>
      <c r="U25" s="266"/>
      <c r="V25" s="266"/>
      <c r="W25" s="267"/>
      <c r="X25" s="243"/>
    </row>
    <row r="26" spans="1:35" ht="24" customHeight="1">
      <c r="A26" s="243">
        <v>1</v>
      </c>
      <c r="B26" s="223">
        <v>51392</v>
      </c>
      <c r="C26" s="223" t="s">
        <v>99</v>
      </c>
      <c r="D26" s="224" t="s">
        <v>100</v>
      </c>
      <c r="E26" s="225" t="s">
        <v>101</v>
      </c>
      <c r="F26" s="234">
        <v>54</v>
      </c>
      <c r="G26" s="235"/>
      <c r="H26" s="235"/>
      <c r="I26" s="234"/>
      <c r="J26" s="235"/>
      <c r="K26" s="235"/>
      <c r="L26" s="235"/>
      <c r="M26" s="236"/>
      <c r="N26" s="236"/>
      <c r="O26" s="237">
        <f>SUM(F26:N26)</f>
        <v>54</v>
      </c>
      <c r="P26" s="237"/>
      <c r="Q26" s="184">
        <f>+O26+P26</f>
        <v>54</v>
      </c>
      <c r="R26" s="173">
        <f>TIME(0,0,Q26)</f>
        <v>6.2500000000000001E-4</v>
      </c>
      <c r="S26" s="233">
        <v>0.60640046296296302</v>
      </c>
      <c r="T26" s="233">
        <f>+S26-$S$22</f>
        <v>9.8067129629629712E-2</v>
      </c>
      <c r="U26" s="233">
        <f>+R26*$C$22</f>
        <v>9.0624999999999994E-3</v>
      </c>
      <c r="V26" s="233">
        <f>+$T26-$U26</f>
        <v>8.9004629629629711E-2</v>
      </c>
      <c r="W26" s="268" t="s">
        <v>50</v>
      </c>
      <c r="X26" s="243"/>
    </row>
    <row r="27" spans="1:35" ht="24" customHeight="1">
      <c r="A27" s="243">
        <v>2</v>
      </c>
      <c r="B27" s="187">
        <v>77390</v>
      </c>
      <c r="C27" s="182" t="s">
        <v>87</v>
      </c>
      <c r="D27" s="171" t="s">
        <v>107</v>
      </c>
      <c r="E27" s="172" t="s">
        <v>108</v>
      </c>
      <c r="F27" s="184">
        <v>66</v>
      </c>
      <c r="G27" s="184"/>
      <c r="H27" s="184"/>
      <c r="I27" s="184"/>
      <c r="J27" s="184"/>
      <c r="K27" s="184"/>
      <c r="L27" s="184"/>
      <c r="M27" s="185"/>
      <c r="N27" s="185"/>
      <c r="O27" s="184">
        <f>SUM(F27:N27)</f>
        <v>66</v>
      </c>
      <c r="P27" s="238"/>
      <c r="Q27" s="184">
        <f>+O27+P27</f>
        <v>66</v>
      </c>
      <c r="R27" s="173">
        <f>TIME(0,0,Q27)</f>
        <v>7.6388888888888893E-4</v>
      </c>
      <c r="S27" s="233">
        <v>0.6109606481481481</v>
      </c>
      <c r="T27" s="233">
        <f>+S27-$S$22</f>
        <v>0.1026273148148148</v>
      </c>
      <c r="U27" s="233">
        <f>+R27*$C$22</f>
        <v>1.1076388888888889E-2</v>
      </c>
      <c r="V27" s="233">
        <f>T27-U27</f>
        <v>9.1550925925925911E-2</v>
      </c>
      <c r="W27" s="268">
        <f>V27-$V$21</f>
        <v>9.1550925925925911E-2</v>
      </c>
      <c r="X27" s="243"/>
    </row>
    <row r="28" spans="1:35" ht="24" customHeight="1">
      <c r="A28" s="241"/>
      <c r="B28" s="269"/>
      <c r="C28" s="270"/>
      <c r="D28" s="271" t="s">
        <v>60</v>
      </c>
      <c r="E28" s="156">
        <f>$C$22/(HOUR(T26)+(MINUTE(T26)/60)+((SECOND(T26)/60)/60))</f>
        <v>6.1607458987371642</v>
      </c>
      <c r="F28" s="269"/>
      <c r="G28" s="269"/>
      <c r="H28" s="269"/>
      <c r="I28" s="269"/>
      <c r="J28" s="269"/>
      <c r="K28" s="269"/>
      <c r="L28" s="269"/>
      <c r="M28" s="269"/>
      <c r="N28" s="272"/>
      <c r="O28" s="269"/>
      <c r="P28" s="273"/>
      <c r="Q28" s="269"/>
      <c r="R28" s="269"/>
      <c r="S28" s="269"/>
      <c r="T28" s="269"/>
      <c r="U28" s="269"/>
      <c r="V28" s="272"/>
      <c r="W28" s="273"/>
      <c r="X28" s="241"/>
    </row>
  </sheetData>
  <sheetCalcPr fullCalcOnLoad="1"/>
  <sortState ref="B6:V17">
    <sortCondition ref="V6:V17"/>
  </sortState>
  <mergeCells count="26">
    <mergeCell ref="B3:B5"/>
    <mergeCell ref="C3:C5"/>
    <mergeCell ref="D3:D5"/>
    <mergeCell ref="E3:E5"/>
    <mergeCell ref="I3:J3"/>
    <mergeCell ref="X3:X5"/>
    <mergeCell ref="R3:R5"/>
    <mergeCell ref="F3:F5"/>
    <mergeCell ref="O3:O5"/>
    <mergeCell ref="P3:P5"/>
    <mergeCell ref="Q3:Q5"/>
    <mergeCell ref="S3:S5"/>
    <mergeCell ref="T3:T5"/>
    <mergeCell ref="U3:U5"/>
    <mergeCell ref="V3:V5"/>
    <mergeCell ref="W3:W5"/>
    <mergeCell ref="M3:N3"/>
    <mergeCell ref="G3:H3"/>
    <mergeCell ref="I23:J23"/>
    <mergeCell ref="M23:N23"/>
    <mergeCell ref="F24:F25"/>
    <mergeCell ref="B23:B25"/>
    <mergeCell ref="C23:C25"/>
    <mergeCell ref="D23:D25"/>
    <mergeCell ref="E23:E25"/>
    <mergeCell ref="G23:H23"/>
  </mergeCells>
  <phoneticPr fontId="0" type="noConversion"/>
  <printOptions horizontalCentered="1"/>
  <pageMargins left="0.25" right="0.25" top="0.98333333333333328" bottom="0.61458333333333337" header="0.3" footer="0.3"/>
  <pageSetup scale="47" firstPageNumber="0" fitToHeight="0" orientation="landscape"/>
  <headerFooter alignWithMargins="0">
    <oddHeader>&amp;L&amp;"Maiandra GD,Italic"&amp;48Silver Gate Yacht Club&amp;R&amp;"-,Bold"&amp;24&amp;UWINDJAMMER RACE&amp;28_x000D_&amp;18&amp;UAugust 19, 2017_x000D_ALL RACERS</oddHeader>
    <oddFooter>&amp;L&amp;"-,Regular"&amp;13RACE COMMITTEE BOAT:  MOJITO_x000D_SKIPPER:  GEORGE WOODLEY&amp;R&amp;"-,Regular"&amp;13RACE COMMITTEE:    ALAN THOMPSON, MADELEINE GERVAIS, BOB MICHELS _x000D_RACE OFFICER:   JIM HOLDEN</oddFooter>
  </headerFooter>
  <legacyDrawing r:id="rId1"/>
  <extLst>
    <ext xmlns:mx="http://schemas.microsoft.com/office/mac/excel/2008/main" uri="http://schemas.microsoft.com/office/mac/excel/2008/main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HK15"/>
  <sheetViews>
    <sheetView view="pageLayout" zoomScale="70" zoomScaleNormal="70" zoomScalePageLayoutView="70" workbookViewId="0">
      <selection activeCell="A13" sqref="A13"/>
    </sheetView>
  </sheetViews>
  <sheetFormatPr baseColWidth="10" defaultColWidth="8.85546875" defaultRowHeight="24" customHeight="1"/>
  <cols>
    <col min="1" max="1" width="9" style="6" customWidth="1"/>
    <col min="2" max="2" width="13.28515625" style="7" customWidth="1"/>
    <col min="3" max="3" width="26" style="9" customWidth="1"/>
    <col min="4" max="4" width="19.42578125" style="10" customWidth="1"/>
    <col min="5" max="5" width="27" style="11" customWidth="1"/>
    <col min="6" max="6" width="10.140625" style="11" customWidth="1"/>
    <col min="7" max="13" width="10.140625" style="11" hidden="1" customWidth="1"/>
    <col min="14" max="14" width="10.140625" style="12" hidden="1" customWidth="1"/>
    <col min="15" max="15" width="10.140625" style="11" customWidth="1"/>
    <col min="16" max="16" width="10.140625" style="13" customWidth="1"/>
    <col min="17" max="17" width="10.140625" style="11" customWidth="1"/>
    <col min="18" max="18" width="13.140625" style="11" customWidth="1"/>
    <col min="19" max="19" width="14.7109375" style="11" customWidth="1"/>
    <col min="20" max="21" width="13.140625" style="11" customWidth="1"/>
    <col min="22" max="22" width="13.140625" style="15" customWidth="1"/>
    <col min="23" max="23" width="7.85546875" style="13" customWidth="1"/>
    <col min="24" max="24" width="13.140625" style="13" customWidth="1"/>
    <col min="25" max="25" width="17.28515625" style="13" customWidth="1"/>
    <col min="26" max="16384" width="8.85546875" style="13"/>
  </cols>
  <sheetData>
    <row r="1" spans="1:219" s="24" customFormat="1" ht="24" customHeight="1">
      <c r="A1" s="16" t="s">
        <v>51</v>
      </c>
      <c r="B1" s="17"/>
      <c r="C1" s="19"/>
      <c r="D1" s="20"/>
      <c r="E1" s="21"/>
      <c r="F1" s="22"/>
      <c r="G1" s="22"/>
      <c r="H1" s="22"/>
      <c r="I1" s="22"/>
      <c r="J1" s="22"/>
      <c r="K1" s="22"/>
      <c r="L1" s="22"/>
      <c r="M1" s="22"/>
      <c r="N1" s="23"/>
      <c r="O1" s="22"/>
      <c r="Q1" s="22"/>
      <c r="R1" s="22"/>
      <c r="S1" s="22"/>
      <c r="T1" s="22"/>
      <c r="U1" s="22"/>
      <c r="V1" s="26"/>
    </row>
    <row r="2" spans="1:219" s="24" customFormat="1" ht="35.25" customHeight="1">
      <c r="A2" s="27"/>
      <c r="B2" s="95" t="s">
        <v>24</v>
      </c>
      <c r="C2" s="29">
        <v>9.1999999999999993</v>
      </c>
      <c r="D2" s="20"/>
      <c r="E2" s="22"/>
      <c r="F2" s="22"/>
      <c r="G2" s="22"/>
      <c r="H2" s="22"/>
      <c r="I2" s="22"/>
      <c r="J2" s="22"/>
      <c r="K2" s="22"/>
      <c r="L2" s="22"/>
      <c r="M2" s="22"/>
      <c r="N2" s="23"/>
      <c r="O2" s="22"/>
      <c r="R2" s="192" t="s">
        <v>1</v>
      </c>
      <c r="S2" s="166">
        <v>0.5</v>
      </c>
      <c r="T2" s="22"/>
      <c r="U2" s="22"/>
      <c r="V2" s="26"/>
    </row>
    <row r="3" spans="1:219" s="32" customFormat="1" ht="14.25" customHeight="1">
      <c r="A3" s="103"/>
      <c r="B3" s="315" t="s">
        <v>142</v>
      </c>
      <c r="C3" s="315" t="s">
        <v>141</v>
      </c>
      <c r="D3" s="315" t="s">
        <v>2</v>
      </c>
      <c r="E3" s="315" t="s">
        <v>3</v>
      </c>
      <c r="F3" s="318" t="s">
        <v>133</v>
      </c>
      <c r="G3" s="316" t="s">
        <v>5</v>
      </c>
      <c r="H3" s="316"/>
      <c r="I3" s="317" t="s">
        <v>6</v>
      </c>
      <c r="J3" s="317"/>
      <c r="K3" s="123" t="s">
        <v>7</v>
      </c>
      <c r="L3" s="123" t="s">
        <v>7</v>
      </c>
      <c r="M3" s="314" t="s">
        <v>8</v>
      </c>
      <c r="N3" s="314"/>
      <c r="O3" s="307" t="s">
        <v>134</v>
      </c>
      <c r="P3" s="310" t="s">
        <v>135</v>
      </c>
      <c r="Q3" s="307" t="s">
        <v>136</v>
      </c>
      <c r="R3" s="307" t="s">
        <v>132</v>
      </c>
      <c r="S3" s="311" t="s">
        <v>146</v>
      </c>
      <c r="T3" s="301" t="s">
        <v>128</v>
      </c>
      <c r="U3" s="301" t="s">
        <v>129</v>
      </c>
      <c r="V3" s="301" t="s">
        <v>130</v>
      </c>
      <c r="W3" s="304" t="s">
        <v>131</v>
      </c>
      <c r="X3" s="307" t="s">
        <v>16</v>
      </c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</row>
    <row r="4" spans="1:219" s="32" customFormat="1" ht="14.25" customHeight="1">
      <c r="A4" s="103"/>
      <c r="B4" s="315"/>
      <c r="C4" s="315"/>
      <c r="D4" s="315"/>
      <c r="E4" s="315"/>
      <c r="F4" s="319"/>
      <c r="G4" s="124" t="s">
        <v>53</v>
      </c>
      <c r="H4" s="124" t="s">
        <v>54</v>
      </c>
      <c r="I4" s="124" t="s">
        <v>21</v>
      </c>
      <c r="J4" s="124" t="s">
        <v>22</v>
      </c>
      <c r="K4" s="125" t="s">
        <v>23</v>
      </c>
      <c r="L4" s="125" t="s">
        <v>28</v>
      </c>
      <c r="M4" s="124" t="s">
        <v>29</v>
      </c>
      <c r="N4" s="126" t="s">
        <v>30</v>
      </c>
      <c r="O4" s="308"/>
      <c r="P4" s="308"/>
      <c r="Q4" s="308"/>
      <c r="R4" s="308"/>
      <c r="S4" s="312"/>
      <c r="T4" s="302"/>
      <c r="U4" s="302"/>
      <c r="V4" s="302"/>
      <c r="W4" s="305"/>
      <c r="X4" s="308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</row>
    <row r="5" spans="1:219" s="33" customFormat="1" ht="14.25" customHeight="1">
      <c r="A5" s="104"/>
      <c r="B5" s="307"/>
      <c r="C5" s="307"/>
      <c r="D5" s="307"/>
      <c r="E5" s="307"/>
      <c r="F5" s="320"/>
      <c r="G5" s="127" t="s">
        <v>37</v>
      </c>
      <c r="H5" s="127" t="s">
        <v>38</v>
      </c>
      <c r="I5" s="127" t="s">
        <v>39</v>
      </c>
      <c r="J5" s="127" t="s">
        <v>38</v>
      </c>
      <c r="K5" s="127" t="s">
        <v>38</v>
      </c>
      <c r="L5" s="127" t="s">
        <v>40</v>
      </c>
      <c r="M5" s="127" t="s">
        <v>40</v>
      </c>
      <c r="N5" s="128" t="s">
        <v>40</v>
      </c>
      <c r="O5" s="309"/>
      <c r="P5" s="309"/>
      <c r="Q5" s="309"/>
      <c r="R5" s="309"/>
      <c r="S5" s="313"/>
      <c r="T5" s="303"/>
      <c r="U5" s="303"/>
      <c r="V5" s="303"/>
      <c r="W5" s="306"/>
      <c r="X5" s="309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</row>
    <row r="6" spans="1:219" s="35" customFormat="1" ht="22.5" customHeight="1">
      <c r="A6" s="129">
        <v>1</v>
      </c>
      <c r="B6" s="187">
        <v>46304</v>
      </c>
      <c r="C6" s="182" t="s">
        <v>116</v>
      </c>
      <c r="D6" s="171" t="s">
        <v>42</v>
      </c>
      <c r="E6" s="172" t="s">
        <v>117</v>
      </c>
      <c r="F6" s="184">
        <v>198</v>
      </c>
      <c r="G6" s="184"/>
      <c r="H6" s="184"/>
      <c r="I6" s="184"/>
      <c r="J6" s="184"/>
      <c r="K6" s="184"/>
      <c r="L6" s="184"/>
      <c r="M6" s="185">
        <v>-6</v>
      </c>
      <c r="N6" s="184"/>
      <c r="O6" s="186">
        <f t="shared" ref="O6:O12" si="0">SUM(F6:N6)</f>
        <v>192</v>
      </c>
      <c r="P6" s="184">
        <v>0</v>
      </c>
      <c r="Q6" s="184">
        <f t="shared" ref="Q6:Q12" si="1">+O6+P6</f>
        <v>192</v>
      </c>
      <c r="R6" s="173">
        <f t="shared" ref="R6:R12" si="2">TIME(0,0,Q6)</f>
        <v>2.2222222222222222E-3</v>
      </c>
      <c r="S6" s="233">
        <v>0.58931712962962968</v>
      </c>
      <c r="T6" s="133">
        <f t="shared" ref="T6:T12" si="3">IF(S6&gt;0,+S6-$S$2,"")</f>
        <v>8.9317129629629677E-2</v>
      </c>
      <c r="U6" s="133">
        <f t="shared" ref="U6:U12" si="4">+R6*$C$2</f>
        <v>2.0444444444444442E-2</v>
      </c>
      <c r="V6" s="133">
        <f t="shared" ref="V6:V12" si="5">IF(W6="",T6-U6,IF(W6="OCS",T6-U6+TIME(0,10,0),""))</f>
        <v>6.8872685185185231E-2</v>
      </c>
      <c r="W6" s="211"/>
      <c r="X6" s="134" t="s">
        <v>50</v>
      </c>
      <c r="Y6" s="42"/>
      <c r="Z6" s="43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6"/>
      <c r="FF6" s="36"/>
      <c r="FG6" s="36"/>
      <c r="FH6" s="36"/>
      <c r="FI6" s="36"/>
      <c r="FJ6" s="36"/>
      <c r="FK6" s="36"/>
      <c r="FL6" s="36"/>
      <c r="FM6" s="36"/>
      <c r="FN6" s="36"/>
      <c r="FO6" s="36"/>
      <c r="FP6" s="36"/>
      <c r="FQ6" s="36"/>
      <c r="FR6" s="36"/>
      <c r="FS6" s="36"/>
      <c r="FT6" s="36"/>
      <c r="FU6" s="36"/>
      <c r="FV6" s="36"/>
      <c r="FW6" s="36"/>
      <c r="FX6" s="36"/>
      <c r="FY6" s="36"/>
      <c r="FZ6" s="36"/>
      <c r="GA6" s="36"/>
      <c r="GB6" s="36"/>
      <c r="GC6" s="36"/>
      <c r="GD6" s="36"/>
      <c r="GE6" s="36"/>
      <c r="GF6" s="36"/>
      <c r="GG6" s="36"/>
      <c r="GH6" s="36"/>
      <c r="GI6" s="36"/>
      <c r="GJ6" s="36"/>
      <c r="GK6" s="36"/>
      <c r="GL6" s="36"/>
      <c r="GM6" s="36"/>
      <c r="GN6" s="36"/>
      <c r="GO6" s="36"/>
      <c r="GP6" s="36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</row>
    <row r="7" spans="1:219" s="188" customFormat="1" ht="24" customHeight="1">
      <c r="A7" s="129">
        <v>2</v>
      </c>
      <c r="B7" s="153">
        <v>873</v>
      </c>
      <c r="C7" s="154" t="s">
        <v>126</v>
      </c>
      <c r="D7" s="137" t="s">
        <v>42</v>
      </c>
      <c r="E7" s="138" t="s">
        <v>127</v>
      </c>
      <c r="F7" s="131">
        <v>198</v>
      </c>
      <c r="G7" s="131"/>
      <c r="H7" s="131"/>
      <c r="I7" s="131">
        <v>6</v>
      </c>
      <c r="J7" s="131"/>
      <c r="K7" s="131"/>
      <c r="L7" s="131"/>
      <c r="M7" s="131"/>
      <c r="N7" s="131"/>
      <c r="O7" s="131">
        <f t="shared" si="0"/>
        <v>204</v>
      </c>
      <c r="P7" s="131">
        <v>17</v>
      </c>
      <c r="Q7" s="131">
        <f t="shared" si="1"/>
        <v>221</v>
      </c>
      <c r="R7" s="132">
        <f t="shared" si="2"/>
        <v>2.5578703703703705E-3</v>
      </c>
      <c r="S7" s="233">
        <v>0.60372685185185182</v>
      </c>
      <c r="T7" s="133">
        <f t="shared" si="3"/>
        <v>0.10372685185185182</v>
      </c>
      <c r="U7" s="133">
        <f t="shared" si="4"/>
        <v>2.3532407407407408E-2</v>
      </c>
      <c r="V7" s="133">
        <f t="shared" si="5"/>
        <v>8.0194444444444415E-2</v>
      </c>
      <c r="W7" s="211"/>
      <c r="X7" s="134">
        <f t="shared" ref="X7:X11" si="6">IF(V7="","",V7-$V$6)</f>
        <v>1.1321759259259184E-2</v>
      </c>
      <c r="Y7" s="189"/>
      <c r="Z7" s="189"/>
    </row>
    <row r="8" spans="1:219" s="24" customFormat="1" ht="24" customHeight="1">
      <c r="A8" s="129">
        <v>3</v>
      </c>
      <c r="B8" s="139">
        <v>661</v>
      </c>
      <c r="C8" s="136" t="s">
        <v>59</v>
      </c>
      <c r="D8" s="137" t="s">
        <v>69</v>
      </c>
      <c r="E8" s="138" t="s">
        <v>61</v>
      </c>
      <c r="F8" s="131">
        <v>222</v>
      </c>
      <c r="G8" s="131"/>
      <c r="H8" s="131"/>
      <c r="I8" s="131"/>
      <c r="J8" s="131"/>
      <c r="K8" s="131">
        <v>9</v>
      </c>
      <c r="L8" s="131"/>
      <c r="M8" s="140">
        <v>-6</v>
      </c>
      <c r="N8" s="131">
        <v>-6</v>
      </c>
      <c r="O8" s="131">
        <f t="shared" si="0"/>
        <v>219</v>
      </c>
      <c r="P8" s="151">
        <v>0</v>
      </c>
      <c r="Q8" s="131">
        <f t="shared" si="1"/>
        <v>219</v>
      </c>
      <c r="R8" s="132">
        <f t="shared" si="2"/>
        <v>2.5347222222222221E-3</v>
      </c>
      <c r="S8" s="233">
        <v>0.60469907407407408</v>
      </c>
      <c r="T8" s="133">
        <f t="shared" si="3"/>
        <v>0.10469907407407408</v>
      </c>
      <c r="U8" s="133">
        <f t="shared" si="4"/>
        <v>2.3319444444444441E-2</v>
      </c>
      <c r="V8" s="133">
        <f t="shared" si="5"/>
        <v>8.1379629629629635E-2</v>
      </c>
      <c r="W8" s="212"/>
      <c r="X8" s="134">
        <f t="shared" si="6"/>
        <v>1.2506944444444404E-2</v>
      </c>
      <c r="AH8" s="22"/>
    </row>
    <row r="9" spans="1:219" s="24" customFormat="1" ht="24" customHeight="1">
      <c r="A9" s="129">
        <v>4</v>
      </c>
      <c r="B9" s="135"/>
      <c r="C9" s="154" t="s">
        <v>66</v>
      </c>
      <c r="D9" s="137" t="s">
        <v>67</v>
      </c>
      <c r="E9" s="138" t="s">
        <v>68</v>
      </c>
      <c r="F9" s="131">
        <v>198</v>
      </c>
      <c r="G9" s="131"/>
      <c r="H9" s="131"/>
      <c r="I9" s="131">
        <v>6</v>
      </c>
      <c r="J9" s="131"/>
      <c r="K9" s="131"/>
      <c r="L9" s="131"/>
      <c r="M9" s="131"/>
      <c r="N9" s="131"/>
      <c r="O9" s="131">
        <f t="shared" si="0"/>
        <v>204</v>
      </c>
      <c r="P9" s="131">
        <v>17</v>
      </c>
      <c r="Q9" s="131">
        <f t="shared" si="1"/>
        <v>221</v>
      </c>
      <c r="R9" s="132">
        <f t="shared" si="2"/>
        <v>2.5578703703703705E-3</v>
      </c>
      <c r="S9" s="233">
        <v>0.60525462962962961</v>
      </c>
      <c r="T9" s="133">
        <f t="shared" si="3"/>
        <v>0.10525462962962961</v>
      </c>
      <c r="U9" s="133">
        <f t="shared" si="4"/>
        <v>2.3532407407407408E-2</v>
      </c>
      <c r="V9" s="133">
        <f t="shared" si="5"/>
        <v>8.172222222222221E-2</v>
      </c>
      <c r="W9" s="211"/>
      <c r="X9" s="134">
        <f t="shared" si="6"/>
        <v>1.2849537037036979E-2</v>
      </c>
      <c r="AH9" s="22"/>
    </row>
    <row r="10" spans="1:219" s="188" customFormat="1" ht="24" customHeight="1">
      <c r="A10" s="129">
        <v>5</v>
      </c>
      <c r="B10" s="142"/>
      <c r="C10" s="202" t="s">
        <v>84</v>
      </c>
      <c r="D10" s="203" t="s">
        <v>85</v>
      </c>
      <c r="E10" s="204" t="s">
        <v>86</v>
      </c>
      <c r="F10" s="205">
        <v>141</v>
      </c>
      <c r="G10" s="202"/>
      <c r="H10" s="153"/>
      <c r="I10" s="135">
        <v>6</v>
      </c>
      <c r="J10" s="202"/>
      <c r="K10" s="153">
        <v>9</v>
      </c>
      <c r="L10" s="202"/>
      <c r="M10" s="206"/>
      <c r="N10" s="202"/>
      <c r="O10" s="207">
        <f t="shared" si="0"/>
        <v>156</v>
      </c>
      <c r="P10" s="208">
        <v>17</v>
      </c>
      <c r="Q10" s="135">
        <f t="shared" si="1"/>
        <v>173</v>
      </c>
      <c r="R10" s="132">
        <f t="shared" si="2"/>
        <v>2.0023148148148148E-3</v>
      </c>
      <c r="S10" s="233">
        <v>0.60032407407407407</v>
      </c>
      <c r="T10" s="133">
        <f t="shared" si="3"/>
        <v>0.10032407407407407</v>
      </c>
      <c r="U10" s="133">
        <f t="shared" si="4"/>
        <v>1.8421296296296297E-2</v>
      </c>
      <c r="V10" s="133">
        <f t="shared" si="5"/>
        <v>8.1902777777777769E-2</v>
      </c>
      <c r="W10" s="212"/>
      <c r="X10" s="134">
        <f t="shared" si="6"/>
        <v>1.3030092592592538E-2</v>
      </c>
      <c r="Y10" s="189"/>
      <c r="Z10" s="189"/>
      <c r="AA10" s="190"/>
      <c r="AB10" s="190"/>
      <c r="AC10" s="190"/>
      <c r="AD10" s="190"/>
      <c r="AE10" s="190"/>
      <c r="AF10" s="190"/>
      <c r="AG10" s="190"/>
      <c r="AH10" s="190"/>
      <c r="AI10" s="190"/>
      <c r="AJ10" s="190"/>
      <c r="AK10" s="190"/>
      <c r="AL10" s="190"/>
      <c r="AM10" s="190"/>
      <c r="AN10" s="190"/>
      <c r="AO10" s="190"/>
      <c r="AP10" s="190"/>
      <c r="AQ10" s="190"/>
      <c r="AR10" s="190"/>
      <c r="AS10" s="190"/>
      <c r="AT10" s="190"/>
      <c r="AU10" s="190"/>
      <c r="AV10" s="190"/>
      <c r="AW10" s="190"/>
      <c r="AX10" s="190"/>
      <c r="AY10" s="190"/>
      <c r="AZ10" s="190"/>
      <c r="BA10" s="190"/>
      <c r="BB10" s="190"/>
      <c r="BC10" s="190"/>
      <c r="BD10" s="190"/>
      <c r="BE10" s="190"/>
      <c r="BF10" s="190"/>
      <c r="BG10" s="190"/>
      <c r="BH10" s="190"/>
      <c r="BI10" s="190"/>
      <c r="BJ10" s="190"/>
      <c r="BK10" s="190"/>
      <c r="BL10" s="190"/>
      <c r="BM10" s="190"/>
      <c r="BN10" s="190"/>
      <c r="BO10" s="190"/>
      <c r="BP10" s="190"/>
      <c r="BQ10" s="190"/>
      <c r="BR10" s="190"/>
      <c r="BS10" s="190"/>
      <c r="BT10" s="190"/>
      <c r="BU10" s="190"/>
      <c r="BV10" s="190"/>
      <c r="BW10" s="190"/>
      <c r="BX10" s="190"/>
      <c r="BY10" s="190"/>
      <c r="BZ10" s="190"/>
      <c r="CA10" s="190"/>
      <c r="CB10" s="190"/>
      <c r="CC10" s="190"/>
      <c r="CD10" s="190"/>
      <c r="CE10" s="190"/>
      <c r="CF10" s="190"/>
      <c r="CG10" s="190"/>
      <c r="CH10" s="190"/>
      <c r="CI10" s="190"/>
      <c r="CJ10" s="190"/>
      <c r="CK10" s="190"/>
      <c r="CL10" s="190"/>
      <c r="CM10" s="190"/>
      <c r="CN10" s="190"/>
      <c r="CO10" s="190"/>
      <c r="CP10" s="190"/>
      <c r="CQ10" s="190"/>
      <c r="CR10" s="190"/>
      <c r="CS10" s="190"/>
      <c r="CT10" s="190"/>
      <c r="CU10" s="190"/>
      <c r="CV10" s="190"/>
      <c r="CW10" s="190"/>
      <c r="CX10" s="190"/>
      <c r="CY10" s="190"/>
      <c r="CZ10" s="190"/>
      <c r="DA10" s="190"/>
      <c r="DB10" s="190"/>
      <c r="DC10" s="190"/>
      <c r="DD10" s="190"/>
      <c r="DE10" s="190"/>
      <c r="DF10" s="190"/>
      <c r="DG10" s="190"/>
      <c r="DH10" s="190"/>
      <c r="DI10" s="190"/>
      <c r="DJ10" s="190"/>
      <c r="DK10" s="190"/>
      <c r="DL10" s="190"/>
      <c r="DM10" s="190"/>
      <c r="DN10" s="190"/>
      <c r="DO10" s="190"/>
      <c r="DP10" s="190"/>
      <c r="DQ10" s="190"/>
      <c r="DR10" s="190"/>
      <c r="DS10" s="190"/>
      <c r="DT10" s="190"/>
      <c r="DU10" s="190"/>
      <c r="DV10" s="190"/>
      <c r="DW10" s="190"/>
      <c r="DX10" s="190"/>
      <c r="DY10" s="190"/>
      <c r="DZ10" s="190"/>
      <c r="EA10" s="190"/>
      <c r="EB10" s="190"/>
      <c r="EC10" s="190"/>
      <c r="ED10" s="190"/>
      <c r="EE10" s="190"/>
      <c r="EF10" s="190"/>
      <c r="EG10" s="190"/>
      <c r="EH10" s="190"/>
      <c r="EI10" s="190"/>
      <c r="EJ10" s="190"/>
      <c r="EK10" s="190"/>
      <c r="EL10" s="190"/>
      <c r="EM10" s="190"/>
      <c r="EN10" s="190"/>
      <c r="EO10" s="190"/>
      <c r="EP10" s="190"/>
      <c r="EQ10" s="190"/>
      <c r="ER10" s="190"/>
      <c r="ES10" s="190"/>
      <c r="ET10" s="190"/>
      <c r="EU10" s="190"/>
      <c r="EV10" s="190"/>
      <c r="EW10" s="190"/>
      <c r="EX10" s="190"/>
      <c r="EY10" s="190"/>
      <c r="EZ10" s="190"/>
      <c r="FA10" s="190"/>
      <c r="FB10" s="190"/>
      <c r="FC10" s="190"/>
      <c r="FD10" s="190"/>
      <c r="FE10" s="190"/>
      <c r="FF10" s="190"/>
      <c r="FG10" s="190"/>
      <c r="FH10" s="190"/>
      <c r="FI10" s="190"/>
      <c r="FJ10" s="190"/>
      <c r="FK10" s="190"/>
      <c r="FL10" s="190"/>
      <c r="FM10" s="190"/>
      <c r="FN10" s="190"/>
      <c r="FO10" s="190"/>
      <c r="FP10" s="190"/>
      <c r="FQ10" s="190"/>
      <c r="FR10" s="190"/>
      <c r="FS10" s="190"/>
      <c r="FT10" s="190"/>
      <c r="FU10" s="190"/>
      <c r="FV10" s="190"/>
      <c r="FW10" s="190"/>
      <c r="FX10" s="190"/>
      <c r="FY10" s="190"/>
      <c r="FZ10" s="190"/>
      <c r="GA10" s="190"/>
      <c r="GB10" s="190"/>
      <c r="GC10" s="190"/>
      <c r="GD10" s="190"/>
      <c r="GE10" s="190"/>
      <c r="GF10" s="190"/>
      <c r="GG10" s="190"/>
      <c r="GH10" s="190"/>
      <c r="GI10" s="190"/>
      <c r="GJ10" s="190"/>
      <c r="GK10" s="190"/>
      <c r="GL10" s="190"/>
      <c r="GM10" s="190"/>
      <c r="GN10" s="190"/>
      <c r="GO10" s="190"/>
      <c r="GP10" s="190"/>
      <c r="GQ10" s="190"/>
      <c r="GR10" s="190"/>
      <c r="GS10" s="190"/>
      <c r="GT10" s="190"/>
      <c r="GU10" s="190"/>
      <c r="GV10" s="190"/>
      <c r="GW10" s="190"/>
      <c r="GX10" s="190"/>
      <c r="GY10" s="190"/>
      <c r="GZ10" s="190"/>
      <c r="HA10" s="190"/>
      <c r="HB10" s="190"/>
      <c r="HC10" s="190"/>
      <c r="HD10" s="190"/>
      <c r="HE10" s="190"/>
      <c r="HF10" s="190"/>
      <c r="HG10" s="190"/>
      <c r="HH10" s="190"/>
      <c r="HI10" s="190"/>
      <c r="HJ10" s="190"/>
      <c r="HK10" s="190"/>
    </row>
    <row r="11" spans="1:219" ht="24" customHeight="1">
      <c r="A11" s="129">
        <v>6</v>
      </c>
      <c r="B11" s="223">
        <v>46965</v>
      </c>
      <c r="C11" s="223" t="s">
        <v>90</v>
      </c>
      <c r="D11" s="224" t="s">
        <v>91</v>
      </c>
      <c r="E11" s="225" t="s">
        <v>92</v>
      </c>
      <c r="F11" s="235">
        <v>192</v>
      </c>
      <c r="G11" s="235">
        <v>6</v>
      </c>
      <c r="H11" s="235"/>
      <c r="I11" s="184"/>
      <c r="J11" s="235"/>
      <c r="K11" s="235"/>
      <c r="L11" s="235"/>
      <c r="M11" s="185">
        <v>-6</v>
      </c>
      <c r="N11" s="185"/>
      <c r="O11" s="186">
        <f t="shared" si="0"/>
        <v>192</v>
      </c>
      <c r="P11" s="186">
        <v>18</v>
      </c>
      <c r="Q11" s="186">
        <f t="shared" si="1"/>
        <v>210</v>
      </c>
      <c r="R11" s="173">
        <f t="shared" si="2"/>
        <v>2.4305555555555556E-3</v>
      </c>
      <c r="S11" s="233">
        <v>0.60726851851851849</v>
      </c>
      <c r="T11" s="133">
        <f t="shared" si="3"/>
        <v>0.10726851851851849</v>
      </c>
      <c r="U11" s="133">
        <f t="shared" si="4"/>
        <v>2.2361111111111109E-2</v>
      </c>
      <c r="V11" s="133">
        <f t="shared" si="5"/>
        <v>8.4907407407407376E-2</v>
      </c>
      <c r="W11" s="211"/>
      <c r="X11" s="134">
        <f t="shared" si="6"/>
        <v>1.6034722222222145E-2</v>
      </c>
    </row>
    <row r="12" spans="1:219" ht="24" customHeight="1">
      <c r="A12" s="129">
        <v>7</v>
      </c>
      <c r="B12" s="135">
        <v>598</v>
      </c>
      <c r="C12" s="147" t="s">
        <v>144</v>
      </c>
      <c r="D12" s="148" t="s">
        <v>45</v>
      </c>
      <c r="E12" s="149" t="s">
        <v>46</v>
      </c>
      <c r="F12" s="131">
        <v>135</v>
      </c>
      <c r="G12" s="150"/>
      <c r="H12" s="150"/>
      <c r="I12" s="131">
        <v>6</v>
      </c>
      <c r="J12" s="150"/>
      <c r="K12" s="150"/>
      <c r="L12" s="150"/>
      <c r="M12" s="140">
        <v>-6</v>
      </c>
      <c r="N12" s="140"/>
      <c r="O12" s="141">
        <f t="shared" si="0"/>
        <v>135</v>
      </c>
      <c r="P12" s="151">
        <v>16</v>
      </c>
      <c r="Q12" s="151">
        <f t="shared" si="1"/>
        <v>151</v>
      </c>
      <c r="R12" s="132">
        <f t="shared" si="2"/>
        <v>1.7476851851851852E-3</v>
      </c>
      <c r="S12" s="233">
        <v>0.66666666666666663</v>
      </c>
      <c r="T12" s="133">
        <f t="shared" si="3"/>
        <v>0.16666666666666663</v>
      </c>
      <c r="U12" s="133">
        <f t="shared" si="4"/>
        <v>1.6078703703703703E-2</v>
      </c>
      <c r="V12" s="133">
        <f t="shared" si="5"/>
        <v>0.15058796296296292</v>
      </c>
      <c r="W12" s="133"/>
      <c r="X12" s="134" t="s">
        <v>26</v>
      </c>
    </row>
    <row r="13" spans="1:219" ht="24" customHeight="1">
      <c r="A13" s="129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</row>
    <row r="14" spans="1:219" ht="24" customHeight="1">
      <c r="B14" s="157"/>
      <c r="C14" s="158"/>
      <c r="D14" s="159"/>
      <c r="E14" s="160"/>
      <c r="F14" s="161"/>
      <c r="G14" s="161"/>
      <c r="H14" s="161"/>
      <c r="I14" s="161"/>
      <c r="J14" s="161"/>
      <c r="K14" s="161"/>
      <c r="L14" s="161"/>
      <c r="M14" s="162"/>
      <c r="N14" s="161"/>
      <c r="O14" s="161"/>
      <c r="P14" s="163"/>
      <c r="Q14" s="161"/>
      <c r="R14" s="164"/>
      <c r="S14" s="165"/>
      <c r="T14" s="165"/>
      <c r="U14" s="165"/>
      <c r="V14" s="165"/>
    </row>
    <row r="15" spans="1:219" ht="24" customHeight="1">
      <c r="B15" s="24"/>
      <c r="C15" s="24"/>
      <c r="D15" s="155" t="s">
        <v>60</v>
      </c>
      <c r="E15" s="156">
        <f>$C$2/(HOUR(T6)+(MINUTE(T6)/60)+((SECOND(T6)/60)/60))</f>
        <v>4.2918232473759232</v>
      </c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</row>
  </sheetData>
  <sortState ref="B6:W13">
    <sortCondition ref="V6:V13"/>
  </sortState>
  <mergeCells count="18">
    <mergeCell ref="M3:N3"/>
    <mergeCell ref="B3:B5"/>
    <mergeCell ref="C3:C5"/>
    <mergeCell ref="D3:D5"/>
    <mergeCell ref="E3:E5"/>
    <mergeCell ref="G3:H3"/>
    <mergeCell ref="I3:J3"/>
    <mergeCell ref="F3:F5"/>
    <mergeCell ref="O3:O5"/>
    <mergeCell ref="P3:P5"/>
    <mergeCell ref="Q3:Q5"/>
    <mergeCell ref="R3:R5"/>
    <mergeCell ref="S3:S5"/>
    <mergeCell ref="T3:T5"/>
    <mergeCell ref="U3:U5"/>
    <mergeCell ref="V3:V5"/>
    <mergeCell ref="W3:W5"/>
    <mergeCell ref="X3:X5"/>
  </mergeCells>
  <phoneticPr fontId="43" type="noConversion"/>
  <printOptions horizontalCentered="1"/>
  <pageMargins left="0.11527777777777801" right="0.2" top="0.9107142857142857" bottom="0.65" header="0.25" footer="0.35"/>
  <pageSetup scale="49" firstPageNumber="0" orientation="landscape"/>
  <headerFooter alignWithMargins="0">
    <oddHeader>&amp;L&amp;"Maiandra GD,Italic"&amp;48Silver Gate Yacht Club&amp;R&amp;"-,Bold"&amp;24&amp;UWINDJAMMER RACE&amp;"-,Regular"&amp;18&amp;U_x000D_&amp;"-,Bold"August 19, 2017_x000D_SGYC FAMILY FLEET</oddHeader>
    <oddFooter>&amp;L&amp;"-,Regular"&amp;13RACE COMMITTEE BOAT:  MOJITO_x000D_SKIPPER:  GEORGE WOODLEY&amp;R&amp;"-,Regular"&amp;13RACE COMMITTEE:    ALAN THOMPSON, MADELEINE GERVAIS, BOB MICHELS _x000D_RACE OFFICER:   JIM HOLDEN</oddFooter>
  </headerFooter>
  <legacyDrawing r:id="rId1"/>
  <extLst>
    <ext xmlns:mx="http://schemas.microsoft.com/office/mac/excel/2008/main" uri="http://schemas.microsoft.com/office/mac/excel/2008/main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HL16"/>
  <sheetViews>
    <sheetView view="pageLayout" zoomScale="70" zoomScaleNormal="70" zoomScalePageLayoutView="70" workbookViewId="0">
      <selection activeCell="U14" sqref="U14"/>
    </sheetView>
  </sheetViews>
  <sheetFormatPr baseColWidth="10" defaultColWidth="8.85546875" defaultRowHeight="24" customHeight="1"/>
  <cols>
    <col min="1" max="1" width="9" style="6" customWidth="1"/>
    <col min="2" max="2" width="13.28515625" style="7" customWidth="1"/>
    <col min="3" max="3" width="25.85546875" style="8" customWidth="1"/>
    <col min="4" max="4" width="19.5703125" style="9" customWidth="1"/>
    <col min="5" max="5" width="27" style="10" customWidth="1"/>
    <col min="6" max="6" width="10.140625" style="11" customWidth="1"/>
    <col min="7" max="14" width="10.140625" style="11" hidden="1" customWidth="1"/>
    <col min="15" max="15" width="10.140625" style="12" customWidth="1"/>
    <col min="16" max="17" width="10.140625" style="11" customWidth="1"/>
    <col min="18" max="18" width="13.140625" style="13" customWidth="1"/>
    <col min="19" max="19" width="14.7109375" style="14" customWidth="1"/>
    <col min="20" max="22" width="13.140625" style="11" customWidth="1"/>
    <col min="23" max="23" width="8.28515625" style="11" customWidth="1"/>
    <col min="24" max="24" width="13.140625" style="11" customWidth="1"/>
    <col min="25" max="25" width="13" style="15" customWidth="1"/>
    <col min="26" max="26" width="12.7109375" style="13" customWidth="1"/>
    <col min="27" max="16384" width="8.85546875" style="13"/>
  </cols>
  <sheetData>
    <row r="1" spans="1:220" s="24" customFormat="1" ht="24" customHeight="1">
      <c r="A1" s="16" t="s">
        <v>52</v>
      </c>
      <c r="B1" s="17"/>
      <c r="C1" s="18"/>
      <c r="D1" s="19"/>
      <c r="E1" s="20"/>
      <c r="F1" s="21"/>
      <c r="G1" s="22"/>
      <c r="H1" s="22"/>
      <c r="I1" s="22"/>
      <c r="J1" s="22"/>
      <c r="K1" s="22"/>
      <c r="L1" s="22"/>
      <c r="M1" s="22"/>
      <c r="N1" s="22"/>
      <c r="O1" s="23"/>
      <c r="P1" s="22"/>
      <c r="Q1" s="22"/>
      <c r="S1" s="25"/>
      <c r="T1" s="22"/>
      <c r="U1" s="22"/>
      <c r="V1" s="22"/>
      <c r="W1" s="22"/>
      <c r="X1" s="22"/>
      <c r="Y1" s="26"/>
    </row>
    <row r="2" spans="1:220" s="24" customFormat="1" ht="34.5" customHeight="1">
      <c r="A2" s="27"/>
      <c r="B2" s="95" t="s">
        <v>24</v>
      </c>
      <c r="C2" s="29">
        <v>9.1999999999999993</v>
      </c>
      <c r="D2" s="20"/>
      <c r="E2" s="22"/>
      <c r="F2" s="22"/>
      <c r="G2" s="22"/>
      <c r="H2" s="22"/>
      <c r="I2" s="22"/>
      <c r="J2" s="22"/>
      <c r="K2" s="22"/>
      <c r="L2" s="22"/>
      <c r="M2" s="22"/>
      <c r="N2" s="23"/>
      <c r="O2" s="22"/>
      <c r="R2" s="30" t="s">
        <v>1</v>
      </c>
      <c r="S2" s="166">
        <v>0.5</v>
      </c>
      <c r="T2" s="22"/>
      <c r="U2" s="22"/>
      <c r="V2" s="26"/>
      <c r="AI2" s="22"/>
    </row>
    <row r="3" spans="1:220" s="32" customFormat="1" ht="14.25" customHeight="1">
      <c r="A3" s="103"/>
      <c r="B3" s="337" t="s">
        <v>142</v>
      </c>
      <c r="C3" s="337" t="s">
        <v>141</v>
      </c>
      <c r="D3" s="337" t="s">
        <v>2</v>
      </c>
      <c r="E3" s="337" t="s">
        <v>3</v>
      </c>
      <c r="F3" s="338" t="s">
        <v>133</v>
      </c>
      <c r="G3" s="333" t="s">
        <v>5</v>
      </c>
      <c r="H3" s="333"/>
      <c r="I3" s="334" t="s">
        <v>6</v>
      </c>
      <c r="J3" s="334"/>
      <c r="K3" s="176" t="s">
        <v>7</v>
      </c>
      <c r="L3" s="176" t="s">
        <v>7</v>
      </c>
      <c r="M3" s="335" t="s">
        <v>8</v>
      </c>
      <c r="N3" s="335"/>
      <c r="O3" s="327" t="s">
        <v>134</v>
      </c>
      <c r="P3" s="336" t="s">
        <v>135</v>
      </c>
      <c r="Q3" s="327" t="s">
        <v>136</v>
      </c>
      <c r="R3" s="327" t="s">
        <v>132</v>
      </c>
      <c r="S3" s="330" t="s">
        <v>146</v>
      </c>
      <c r="T3" s="321" t="s">
        <v>128</v>
      </c>
      <c r="U3" s="321" t="s">
        <v>129</v>
      </c>
      <c r="V3" s="321" t="s">
        <v>130</v>
      </c>
      <c r="W3" s="324" t="s">
        <v>131</v>
      </c>
      <c r="X3" s="327" t="s">
        <v>16</v>
      </c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</row>
    <row r="4" spans="1:220" s="32" customFormat="1" ht="14.25" customHeight="1">
      <c r="A4" s="103"/>
      <c r="B4" s="337"/>
      <c r="C4" s="337"/>
      <c r="D4" s="337"/>
      <c r="E4" s="337"/>
      <c r="F4" s="339"/>
      <c r="G4" s="177" t="s">
        <v>53</v>
      </c>
      <c r="H4" s="177" t="s">
        <v>54</v>
      </c>
      <c r="I4" s="177" t="s">
        <v>21</v>
      </c>
      <c r="J4" s="177" t="s">
        <v>22</v>
      </c>
      <c r="K4" s="178" t="s">
        <v>23</v>
      </c>
      <c r="L4" s="178" t="s">
        <v>28</v>
      </c>
      <c r="M4" s="177" t="s">
        <v>29</v>
      </c>
      <c r="N4" s="179" t="s">
        <v>30</v>
      </c>
      <c r="O4" s="328"/>
      <c r="P4" s="328"/>
      <c r="Q4" s="328"/>
      <c r="R4" s="328"/>
      <c r="S4" s="331"/>
      <c r="T4" s="322"/>
      <c r="U4" s="322"/>
      <c r="V4" s="322"/>
      <c r="W4" s="325"/>
      <c r="X4" s="328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</row>
    <row r="5" spans="1:220" s="33" customFormat="1" ht="14.25" customHeight="1">
      <c r="A5" s="104"/>
      <c r="B5" s="327"/>
      <c r="C5" s="327"/>
      <c r="D5" s="327"/>
      <c r="E5" s="327"/>
      <c r="F5" s="340"/>
      <c r="G5" s="180" t="s">
        <v>37</v>
      </c>
      <c r="H5" s="180" t="s">
        <v>38</v>
      </c>
      <c r="I5" s="180" t="s">
        <v>39</v>
      </c>
      <c r="J5" s="180" t="s">
        <v>38</v>
      </c>
      <c r="K5" s="180" t="s">
        <v>38</v>
      </c>
      <c r="L5" s="180" t="s">
        <v>40</v>
      </c>
      <c r="M5" s="180" t="s">
        <v>40</v>
      </c>
      <c r="N5" s="181" t="s">
        <v>40</v>
      </c>
      <c r="O5" s="329"/>
      <c r="P5" s="329"/>
      <c r="Q5" s="329"/>
      <c r="R5" s="329"/>
      <c r="S5" s="332"/>
      <c r="T5" s="323"/>
      <c r="U5" s="323"/>
      <c r="V5" s="323"/>
      <c r="W5" s="326"/>
      <c r="X5" s="329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</row>
    <row r="6" spans="1:220" s="35" customFormat="1" ht="22.5" customHeight="1">
      <c r="A6" s="129">
        <v>1</v>
      </c>
      <c r="B6" s="187">
        <v>46304</v>
      </c>
      <c r="C6" s="182" t="s">
        <v>116</v>
      </c>
      <c r="D6" s="171" t="s">
        <v>42</v>
      </c>
      <c r="E6" s="172" t="s">
        <v>117</v>
      </c>
      <c r="F6" s="184">
        <v>198</v>
      </c>
      <c r="G6" s="184"/>
      <c r="H6" s="184"/>
      <c r="I6" s="184"/>
      <c r="J6" s="184"/>
      <c r="K6" s="184"/>
      <c r="L6" s="184"/>
      <c r="M6" s="185">
        <v>-6</v>
      </c>
      <c r="N6" s="184"/>
      <c r="O6" s="186">
        <f t="shared" ref="O6:O13" si="0">SUM(F6:N6)</f>
        <v>192</v>
      </c>
      <c r="P6" s="184">
        <v>0</v>
      </c>
      <c r="Q6" s="184">
        <f t="shared" ref="Q6:Q10" si="1">+O6+P6</f>
        <v>192</v>
      </c>
      <c r="R6" s="173">
        <f t="shared" ref="R6:R13" si="2">TIME(0,0,Q6)</f>
        <v>2.2222222222222222E-3</v>
      </c>
      <c r="S6" s="233">
        <v>0.58931712962962968</v>
      </c>
      <c r="T6" s="133">
        <f t="shared" ref="T6:T13" si="3">IF(S6&gt;0,+S6-$S$2,"")</f>
        <v>8.9317129629629677E-2</v>
      </c>
      <c r="U6" s="133">
        <f t="shared" ref="U6:U13" si="4">+R6*$C$2</f>
        <v>2.0444444444444442E-2</v>
      </c>
      <c r="V6" s="133">
        <f t="shared" ref="V6:V13" si="5">IF(W6="",T6-U6,IF(W6="OCS",T6-U6+TIME(0,10,0),""))</f>
        <v>6.8872685185185231E-2</v>
      </c>
      <c r="W6" s="211"/>
      <c r="X6" s="134" t="s">
        <v>50</v>
      </c>
      <c r="Y6" s="42"/>
      <c r="Z6" s="43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6"/>
      <c r="FF6" s="36"/>
      <c r="FG6" s="36"/>
      <c r="FH6" s="36"/>
      <c r="FI6" s="36"/>
      <c r="FJ6" s="36"/>
      <c r="FK6" s="36"/>
      <c r="FL6" s="36"/>
      <c r="FM6" s="36"/>
      <c r="FN6" s="36"/>
      <c r="FO6" s="36"/>
      <c r="FP6" s="36"/>
      <c r="FQ6" s="36"/>
      <c r="FR6" s="36"/>
      <c r="FS6" s="36"/>
      <c r="FT6" s="36"/>
      <c r="FU6" s="36"/>
      <c r="FV6" s="36"/>
      <c r="FW6" s="36"/>
      <c r="FX6" s="36"/>
      <c r="FY6" s="36"/>
      <c r="FZ6" s="36"/>
      <c r="GA6" s="36"/>
      <c r="GB6" s="36"/>
      <c r="GC6" s="36"/>
      <c r="GD6" s="36"/>
      <c r="GE6" s="36"/>
      <c r="GF6" s="36"/>
      <c r="GG6" s="36"/>
      <c r="GH6" s="36"/>
      <c r="GI6" s="36"/>
      <c r="GJ6" s="36"/>
      <c r="GK6" s="36"/>
      <c r="GL6" s="36"/>
      <c r="GM6" s="36"/>
      <c r="GN6" s="36"/>
      <c r="GO6" s="36"/>
      <c r="GP6" s="36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</row>
    <row r="7" spans="1:220" s="188" customFormat="1" ht="24" customHeight="1">
      <c r="A7" s="129">
        <v>2</v>
      </c>
      <c r="B7" s="142">
        <v>736</v>
      </c>
      <c r="C7" s="142" t="s">
        <v>57</v>
      </c>
      <c r="D7" s="143" t="s">
        <v>43</v>
      </c>
      <c r="E7" s="144" t="s">
        <v>58</v>
      </c>
      <c r="F7" s="145">
        <f>150+3</f>
        <v>153</v>
      </c>
      <c r="G7" s="150"/>
      <c r="H7" s="146"/>
      <c r="I7" s="131">
        <v>6</v>
      </c>
      <c r="J7" s="131">
        <v>9</v>
      </c>
      <c r="K7" s="131"/>
      <c r="L7" s="145"/>
      <c r="M7" s="140">
        <v>-6</v>
      </c>
      <c r="N7" s="145"/>
      <c r="O7" s="141">
        <f t="shared" si="0"/>
        <v>162</v>
      </c>
      <c r="P7" s="141">
        <v>17</v>
      </c>
      <c r="Q7" s="131">
        <f t="shared" si="1"/>
        <v>179</v>
      </c>
      <c r="R7" s="132">
        <f t="shared" si="2"/>
        <v>2.0717592592592593E-3</v>
      </c>
      <c r="S7" s="233">
        <v>0.59758101851851853</v>
      </c>
      <c r="T7" s="133">
        <f t="shared" si="3"/>
        <v>9.7581018518518525E-2</v>
      </c>
      <c r="U7" s="133">
        <f t="shared" si="4"/>
        <v>1.9060185185185183E-2</v>
      </c>
      <c r="V7" s="133">
        <f t="shared" si="5"/>
        <v>7.8520833333333345E-2</v>
      </c>
      <c r="W7" s="213"/>
      <c r="X7" s="134">
        <f>IF(V7="","",V7-$V$6)</f>
        <v>9.6481481481481141E-3</v>
      </c>
      <c r="Y7" s="189"/>
      <c r="Z7" s="189"/>
    </row>
    <row r="8" spans="1:220" s="191" customFormat="1" ht="24" customHeight="1">
      <c r="A8" s="129">
        <v>3</v>
      </c>
      <c r="B8" s="142">
        <v>52691</v>
      </c>
      <c r="C8" s="142" t="s">
        <v>145</v>
      </c>
      <c r="D8" s="143" t="s">
        <v>43</v>
      </c>
      <c r="E8" s="144" t="s">
        <v>44</v>
      </c>
      <c r="F8" s="145">
        <f>150+3</f>
        <v>153</v>
      </c>
      <c r="G8" s="145"/>
      <c r="H8" s="146"/>
      <c r="I8" s="131">
        <v>6</v>
      </c>
      <c r="J8" s="145"/>
      <c r="K8" s="146"/>
      <c r="L8" s="145"/>
      <c r="M8" s="140"/>
      <c r="N8" s="145"/>
      <c r="O8" s="141">
        <f t="shared" si="0"/>
        <v>159</v>
      </c>
      <c r="P8" s="141">
        <v>17</v>
      </c>
      <c r="Q8" s="131">
        <f t="shared" si="1"/>
        <v>176</v>
      </c>
      <c r="R8" s="132">
        <f t="shared" si="2"/>
        <v>2.0370370370370369E-3</v>
      </c>
      <c r="S8" s="233">
        <v>0.59842592592592592</v>
      </c>
      <c r="T8" s="133">
        <f t="shared" si="3"/>
        <v>9.8425925925925917E-2</v>
      </c>
      <c r="U8" s="133">
        <f t="shared" si="4"/>
        <v>1.8740740740740738E-2</v>
      </c>
      <c r="V8" s="133">
        <f t="shared" si="5"/>
        <v>7.9685185185185178E-2</v>
      </c>
      <c r="W8" s="212"/>
      <c r="X8" s="134">
        <f t="shared" ref="X8:X12" si="6">IF(V8="","",V8-$V$6)</f>
        <v>1.0812499999999947E-2</v>
      </c>
      <c r="Y8" s="193"/>
      <c r="Z8" s="194"/>
      <c r="AA8" s="195"/>
      <c r="AB8" s="188"/>
      <c r="AC8" s="188"/>
      <c r="AD8" s="188"/>
      <c r="AE8" s="188"/>
      <c r="AF8" s="188"/>
      <c r="AG8" s="188"/>
      <c r="AH8" s="188"/>
      <c r="AI8" s="188"/>
      <c r="AJ8" s="188"/>
      <c r="AK8" s="188"/>
      <c r="AL8" s="188"/>
      <c r="AM8" s="188"/>
      <c r="AN8" s="188"/>
      <c r="AO8" s="188"/>
      <c r="AP8" s="188"/>
      <c r="AQ8" s="188"/>
      <c r="AR8" s="188"/>
      <c r="AS8" s="188"/>
      <c r="AT8" s="188"/>
      <c r="AU8" s="188"/>
      <c r="AV8" s="188"/>
      <c r="AW8" s="188"/>
      <c r="AX8" s="188"/>
      <c r="AY8" s="188"/>
      <c r="AZ8" s="188"/>
      <c r="BA8" s="188"/>
      <c r="BB8" s="188"/>
      <c r="BC8" s="188"/>
      <c r="BD8" s="188"/>
      <c r="BE8" s="188"/>
      <c r="BF8" s="188"/>
      <c r="BG8" s="188"/>
      <c r="BH8" s="188"/>
      <c r="BI8" s="188"/>
      <c r="BJ8" s="188"/>
      <c r="BK8" s="188"/>
      <c r="BL8" s="188"/>
      <c r="BM8" s="188"/>
      <c r="BN8" s="188"/>
      <c r="BO8" s="188"/>
      <c r="BP8" s="188"/>
      <c r="BQ8" s="188"/>
      <c r="BR8" s="188"/>
      <c r="BS8" s="188"/>
      <c r="BT8" s="188"/>
      <c r="BU8" s="188"/>
      <c r="BV8" s="188"/>
      <c r="BW8" s="188"/>
      <c r="BX8" s="188"/>
      <c r="BY8" s="188"/>
      <c r="BZ8" s="188"/>
      <c r="CA8" s="188"/>
      <c r="CB8" s="188"/>
      <c r="CC8" s="188"/>
      <c r="CD8" s="188"/>
      <c r="CE8" s="188"/>
      <c r="CF8" s="188"/>
      <c r="CG8" s="188"/>
      <c r="CH8" s="188"/>
      <c r="CI8" s="188"/>
      <c r="CJ8" s="188"/>
      <c r="CK8" s="188"/>
      <c r="CL8" s="188"/>
      <c r="CM8" s="188"/>
      <c r="CN8" s="188"/>
      <c r="CO8" s="188"/>
      <c r="CP8" s="188"/>
      <c r="CQ8" s="188"/>
      <c r="CR8" s="188"/>
      <c r="CS8" s="188"/>
      <c r="CT8" s="188"/>
      <c r="CU8" s="188"/>
      <c r="CV8" s="188"/>
      <c r="CW8" s="188"/>
      <c r="CX8" s="188"/>
      <c r="CY8" s="188"/>
      <c r="CZ8" s="188"/>
      <c r="DA8" s="188"/>
      <c r="DB8" s="188"/>
      <c r="DC8" s="188"/>
      <c r="DD8" s="188"/>
      <c r="DE8" s="188"/>
      <c r="DF8" s="188"/>
      <c r="DG8" s="188"/>
      <c r="DH8" s="188"/>
      <c r="DI8" s="188"/>
      <c r="DJ8" s="188"/>
      <c r="DK8" s="188"/>
      <c r="DL8" s="188"/>
      <c r="DM8" s="188"/>
      <c r="DN8" s="188"/>
      <c r="DO8" s="188"/>
      <c r="DP8" s="188"/>
      <c r="DQ8" s="188"/>
      <c r="DR8" s="188"/>
      <c r="DS8" s="188"/>
      <c r="DT8" s="188"/>
      <c r="DU8" s="188"/>
      <c r="DV8" s="188"/>
      <c r="DW8" s="188"/>
      <c r="DX8" s="188"/>
      <c r="DY8" s="188"/>
      <c r="DZ8" s="188"/>
      <c r="EA8" s="188"/>
      <c r="EB8" s="188"/>
      <c r="EC8" s="188"/>
      <c r="ED8" s="188"/>
      <c r="EE8" s="188"/>
      <c r="EF8" s="188"/>
      <c r="EG8" s="188"/>
      <c r="EH8" s="188"/>
      <c r="EI8" s="188"/>
      <c r="EJ8" s="188"/>
      <c r="EK8" s="188"/>
      <c r="EL8" s="188"/>
      <c r="EM8" s="188"/>
      <c r="EN8" s="188"/>
      <c r="EO8" s="188"/>
      <c r="EP8" s="188"/>
      <c r="EQ8" s="188"/>
      <c r="ER8" s="188"/>
      <c r="ES8" s="188"/>
      <c r="ET8" s="188"/>
      <c r="EU8" s="188"/>
      <c r="EV8" s="188"/>
      <c r="EW8" s="188"/>
      <c r="EX8" s="188"/>
      <c r="EY8" s="188"/>
      <c r="EZ8" s="188"/>
      <c r="FA8" s="188"/>
      <c r="FB8" s="188"/>
      <c r="FC8" s="188"/>
      <c r="FD8" s="188"/>
      <c r="FE8" s="188"/>
      <c r="FF8" s="188"/>
      <c r="FG8" s="188"/>
      <c r="FH8" s="188"/>
      <c r="FI8" s="188"/>
      <c r="FJ8" s="188"/>
      <c r="FK8" s="188"/>
      <c r="FL8" s="188"/>
      <c r="FM8" s="188"/>
      <c r="FN8" s="188"/>
      <c r="FO8" s="188"/>
      <c r="FP8" s="188"/>
      <c r="FQ8" s="188"/>
      <c r="FR8" s="188"/>
      <c r="FS8" s="188"/>
      <c r="FT8" s="188"/>
      <c r="FU8" s="188"/>
      <c r="FV8" s="188"/>
      <c r="FW8" s="188"/>
      <c r="FX8" s="188"/>
      <c r="FY8" s="188"/>
      <c r="FZ8" s="188"/>
      <c r="GA8" s="188"/>
      <c r="GB8" s="188"/>
      <c r="GC8" s="188"/>
      <c r="GD8" s="188"/>
      <c r="GE8" s="188"/>
      <c r="GF8" s="188"/>
      <c r="GG8" s="188"/>
      <c r="GH8" s="188"/>
      <c r="GI8" s="188"/>
      <c r="GJ8" s="188"/>
      <c r="GK8" s="188"/>
      <c r="GL8" s="188"/>
      <c r="GM8" s="188"/>
      <c r="GN8" s="188"/>
      <c r="GO8" s="188"/>
      <c r="GP8" s="188"/>
      <c r="GQ8" s="188"/>
      <c r="GR8" s="188"/>
      <c r="GS8" s="188"/>
      <c r="GT8" s="188"/>
      <c r="GU8" s="188"/>
      <c r="GV8" s="188"/>
      <c r="GW8" s="188"/>
      <c r="GX8" s="188"/>
      <c r="GY8" s="188"/>
      <c r="GZ8" s="188"/>
      <c r="HA8" s="188"/>
      <c r="HB8" s="188"/>
      <c r="HC8" s="188"/>
      <c r="HD8" s="188"/>
      <c r="HE8" s="188"/>
      <c r="HF8" s="188"/>
      <c r="HG8" s="188"/>
      <c r="HH8" s="188"/>
      <c r="HI8" s="188"/>
      <c r="HJ8" s="188"/>
      <c r="HK8" s="188"/>
      <c r="HL8" s="188"/>
    </row>
    <row r="9" spans="1:220" s="188" customFormat="1" ht="24" customHeight="1">
      <c r="A9" s="129">
        <v>4</v>
      </c>
      <c r="B9" s="153">
        <v>873</v>
      </c>
      <c r="C9" s="154" t="s">
        <v>126</v>
      </c>
      <c r="D9" s="137" t="s">
        <v>42</v>
      </c>
      <c r="E9" s="138" t="s">
        <v>127</v>
      </c>
      <c r="F9" s="131">
        <v>198</v>
      </c>
      <c r="G9" s="131"/>
      <c r="H9" s="131"/>
      <c r="I9" s="131">
        <v>6</v>
      </c>
      <c r="J9" s="131"/>
      <c r="K9" s="131"/>
      <c r="L9" s="131"/>
      <c r="M9" s="131"/>
      <c r="N9" s="131"/>
      <c r="O9" s="131">
        <f t="shared" si="0"/>
        <v>204</v>
      </c>
      <c r="P9" s="131">
        <v>17</v>
      </c>
      <c r="Q9" s="131">
        <f t="shared" si="1"/>
        <v>221</v>
      </c>
      <c r="R9" s="132">
        <f t="shared" si="2"/>
        <v>2.5578703703703705E-3</v>
      </c>
      <c r="S9" s="233">
        <v>0.60372685185185182</v>
      </c>
      <c r="T9" s="133">
        <f t="shared" si="3"/>
        <v>0.10372685185185182</v>
      </c>
      <c r="U9" s="133">
        <f t="shared" si="4"/>
        <v>2.3532407407407408E-2</v>
      </c>
      <c r="V9" s="133">
        <f t="shared" si="5"/>
        <v>8.0194444444444415E-2</v>
      </c>
      <c r="W9" s="211"/>
      <c r="X9" s="134">
        <f t="shared" si="6"/>
        <v>1.1321759259259184E-2</v>
      </c>
      <c r="Y9" s="189"/>
      <c r="Z9" s="189"/>
      <c r="AA9" s="189"/>
      <c r="AB9" s="190"/>
      <c r="AC9" s="190"/>
      <c r="AD9" s="190"/>
      <c r="AE9" s="190"/>
      <c r="AF9" s="190"/>
      <c r="AG9" s="190"/>
      <c r="AH9" s="190"/>
      <c r="AI9" s="190"/>
      <c r="AJ9" s="190"/>
      <c r="AK9" s="190"/>
      <c r="AL9" s="190"/>
      <c r="AM9" s="190"/>
      <c r="AN9" s="190"/>
      <c r="AO9" s="190"/>
      <c r="AP9" s="190"/>
      <c r="AQ9" s="190"/>
      <c r="AR9" s="190"/>
      <c r="AS9" s="190"/>
      <c r="AT9" s="190"/>
      <c r="AU9" s="190"/>
      <c r="AV9" s="190"/>
      <c r="AW9" s="190"/>
      <c r="AX9" s="190"/>
      <c r="AY9" s="190"/>
      <c r="AZ9" s="190"/>
      <c r="BA9" s="190"/>
      <c r="BB9" s="190"/>
      <c r="BC9" s="190"/>
      <c r="BD9" s="190"/>
      <c r="BE9" s="190"/>
      <c r="BF9" s="190"/>
      <c r="BG9" s="190"/>
      <c r="BH9" s="190"/>
      <c r="BI9" s="190"/>
      <c r="BJ9" s="190"/>
      <c r="BK9" s="190"/>
      <c r="BL9" s="190"/>
      <c r="BM9" s="190"/>
      <c r="BN9" s="190"/>
      <c r="BO9" s="190"/>
      <c r="BP9" s="190"/>
      <c r="BQ9" s="190"/>
      <c r="BR9" s="190"/>
      <c r="BS9" s="190"/>
      <c r="BT9" s="190"/>
      <c r="BU9" s="190"/>
      <c r="BV9" s="190"/>
      <c r="BW9" s="190"/>
      <c r="BX9" s="190"/>
      <c r="BY9" s="190"/>
      <c r="BZ9" s="190"/>
      <c r="CA9" s="190"/>
      <c r="CB9" s="190"/>
      <c r="CC9" s="190"/>
      <c r="CD9" s="190"/>
      <c r="CE9" s="190"/>
      <c r="CF9" s="190"/>
      <c r="CG9" s="190"/>
      <c r="CH9" s="190"/>
      <c r="CI9" s="190"/>
      <c r="CJ9" s="190"/>
      <c r="CK9" s="190"/>
      <c r="CL9" s="190"/>
      <c r="CM9" s="190"/>
      <c r="CN9" s="190"/>
      <c r="CO9" s="190"/>
      <c r="CP9" s="190"/>
      <c r="CQ9" s="190"/>
      <c r="CR9" s="190"/>
      <c r="CS9" s="190"/>
      <c r="CT9" s="190"/>
      <c r="CU9" s="190"/>
      <c r="CV9" s="190"/>
      <c r="CW9" s="190"/>
      <c r="CX9" s="190"/>
      <c r="CY9" s="190"/>
      <c r="CZ9" s="190"/>
      <c r="DA9" s="190"/>
      <c r="DB9" s="190"/>
      <c r="DC9" s="190"/>
      <c r="DD9" s="190"/>
      <c r="DE9" s="190"/>
      <c r="DF9" s="190"/>
      <c r="DG9" s="190"/>
      <c r="DH9" s="190"/>
      <c r="DI9" s="190"/>
      <c r="DJ9" s="190"/>
      <c r="DK9" s="190"/>
      <c r="DL9" s="190"/>
      <c r="DM9" s="190"/>
      <c r="DN9" s="190"/>
      <c r="DO9" s="190"/>
      <c r="DP9" s="190"/>
      <c r="DQ9" s="190"/>
      <c r="DR9" s="190"/>
      <c r="DS9" s="190"/>
      <c r="DT9" s="190"/>
      <c r="DU9" s="190"/>
      <c r="DV9" s="190"/>
      <c r="DW9" s="190"/>
      <c r="DX9" s="190"/>
      <c r="DY9" s="190"/>
      <c r="DZ9" s="190"/>
      <c r="EA9" s="190"/>
      <c r="EB9" s="190"/>
      <c r="EC9" s="190"/>
      <c r="ED9" s="190"/>
      <c r="EE9" s="190"/>
      <c r="EF9" s="190"/>
      <c r="EG9" s="190"/>
      <c r="EH9" s="190"/>
      <c r="EI9" s="190"/>
      <c r="EJ9" s="190"/>
      <c r="EK9" s="190"/>
      <c r="EL9" s="190"/>
      <c r="EM9" s="190"/>
      <c r="EN9" s="190"/>
      <c r="EO9" s="190"/>
      <c r="EP9" s="190"/>
      <c r="EQ9" s="190"/>
      <c r="ER9" s="190"/>
      <c r="ES9" s="190"/>
      <c r="ET9" s="190"/>
      <c r="EU9" s="190"/>
      <c r="EV9" s="190"/>
      <c r="EW9" s="190"/>
      <c r="EX9" s="190"/>
      <c r="EY9" s="190"/>
      <c r="EZ9" s="190"/>
      <c r="FA9" s="190"/>
      <c r="FB9" s="190"/>
      <c r="FC9" s="190"/>
      <c r="FD9" s="190"/>
      <c r="FE9" s="190"/>
      <c r="FF9" s="190"/>
      <c r="FG9" s="190"/>
      <c r="FH9" s="190"/>
      <c r="FI9" s="190"/>
      <c r="FJ9" s="190"/>
      <c r="FK9" s="190"/>
      <c r="FL9" s="190"/>
      <c r="FM9" s="190"/>
      <c r="FN9" s="190"/>
      <c r="FO9" s="190"/>
      <c r="FP9" s="190"/>
      <c r="FQ9" s="190"/>
      <c r="FR9" s="190"/>
      <c r="FS9" s="190"/>
      <c r="FT9" s="190"/>
      <c r="FU9" s="190"/>
      <c r="FV9" s="190"/>
      <c r="FW9" s="190"/>
      <c r="FX9" s="190"/>
      <c r="FY9" s="190"/>
      <c r="FZ9" s="190"/>
      <c r="GA9" s="190"/>
      <c r="GB9" s="190"/>
      <c r="GC9" s="190"/>
      <c r="GD9" s="190"/>
      <c r="GE9" s="190"/>
      <c r="GF9" s="190"/>
      <c r="GG9" s="190"/>
      <c r="GH9" s="190"/>
      <c r="GI9" s="190"/>
      <c r="GJ9" s="190"/>
      <c r="GK9" s="190"/>
      <c r="GL9" s="190"/>
      <c r="GM9" s="190"/>
      <c r="GN9" s="190"/>
      <c r="GO9" s="190"/>
      <c r="GP9" s="190"/>
      <c r="GQ9" s="190"/>
      <c r="GR9" s="190"/>
      <c r="GS9" s="190"/>
      <c r="GT9" s="190"/>
      <c r="GU9" s="190"/>
      <c r="GV9" s="190"/>
      <c r="GW9" s="190"/>
      <c r="GX9" s="190"/>
      <c r="GY9" s="190"/>
      <c r="GZ9" s="190"/>
      <c r="HA9" s="190"/>
      <c r="HB9" s="190"/>
      <c r="HC9" s="190"/>
      <c r="HD9" s="190"/>
      <c r="HE9" s="190"/>
      <c r="HF9" s="190"/>
      <c r="HG9" s="190"/>
      <c r="HH9" s="190"/>
      <c r="HI9" s="190"/>
      <c r="HJ9" s="190"/>
      <c r="HK9" s="190"/>
      <c r="HL9" s="190"/>
    </row>
    <row r="10" spans="1:220" s="190" customFormat="1" ht="24" customHeight="1">
      <c r="A10" s="129">
        <v>5</v>
      </c>
      <c r="B10" s="153">
        <v>5027</v>
      </c>
      <c r="C10" s="154" t="s">
        <v>121</v>
      </c>
      <c r="D10" s="137" t="s">
        <v>122</v>
      </c>
      <c r="E10" s="138" t="s">
        <v>123</v>
      </c>
      <c r="F10" s="131">
        <v>198</v>
      </c>
      <c r="G10" s="131"/>
      <c r="H10" s="131"/>
      <c r="I10" s="131">
        <v>6</v>
      </c>
      <c r="J10" s="131"/>
      <c r="K10" s="131"/>
      <c r="L10" s="131"/>
      <c r="M10" s="131">
        <v>-6</v>
      </c>
      <c r="N10" s="131"/>
      <c r="O10" s="131">
        <f t="shared" si="0"/>
        <v>198</v>
      </c>
      <c r="P10" s="131">
        <v>17</v>
      </c>
      <c r="Q10" s="131">
        <v>221</v>
      </c>
      <c r="R10" s="132">
        <f t="shared" si="2"/>
        <v>2.5578703703703705E-3</v>
      </c>
      <c r="S10" s="233">
        <v>0.6040740740740741</v>
      </c>
      <c r="T10" s="133">
        <f t="shared" si="3"/>
        <v>0.1040740740740741</v>
      </c>
      <c r="U10" s="133">
        <f t="shared" si="4"/>
        <v>2.3532407407407408E-2</v>
      </c>
      <c r="V10" s="133">
        <f t="shared" si="5"/>
        <v>8.0541666666666692E-2</v>
      </c>
      <c r="W10" s="213"/>
      <c r="X10" s="134">
        <f t="shared" si="6"/>
        <v>1.1668981481481461E-2</v>
      </c>
      <c r="Y10" s="189"/>
      <c r="Z10" s="189"/>
      <c r="AA10" s="189"/>
      <c r="AB10" s="188"/>
      <c r="AC10" s="188"/>
      <c r="AD10" s="188"/>
      <c r="AE10" s="188"/>
      <c r="AF10" s="188"/>
      <c r="AG10" s="188"/>
      <c r="AH10" s="188"/>
      <c r="AI10" s="188"/>
      <c r="AJ10" s="188"/>
      <c r="AK10" s="188"/>
      <c r="AL10" s="188"/>
      <c r="AM10" s="188"/>
      <c r="AN10" s="188"/>
      <c r="AO10" s="188"/>
      <c r="AP10" s="188"/>
      <c r="AQ10" s="188"/>
      <c r="AR10" s="188"/>
      <c r="AS10" s="188"/>
      <c r="AT10" s="188"/>
      <c r="AU10" s="188"/>
      <c r="AV10" s="188"/>
      <c r="AW10" s="188"/>
      <c r="AX10" s="188"/>
      <c r="AY10" s="188"/>
      <c r="AZ10" s="188"/>
      <c r="BA10" s="188"/>
      <c r="BB10" s="188"/>
      <c r="BC10" s="188"/>
      <c r="BD10" s="188"/>
      <c r="BE10" s="188"/>
      <c r="BF10" s="188"/>
      <c r="BG10" s="188"/>
      <c r="BH10" s="188"/>
      <c r="BI10" s="188"/>
      <c r="BJ10" s="188"/>
      <c r="BK10" s="188"/>
      <c r="BL10" s="188"/>
      <c r="BM10" s="188"/>
      <c r="BN10" s="188"/>
      <c r="BO10" s="188"/>
      <c r="BP10" s="188"/>
      <c r="BQ10" s="188"/>
      <c r="BR10" s="188"/>
      <c r="BS10" s="188"/>
      <c r="BT10" s="188"/>
      <c r="BU10" s="188"/>
      <c r="BV10" s="188"/>
      <c r="BW10" s="188"/>
      <c r="BX10" s="188"/>
      <c r="BY10" s="188"/>
      <c r="BZ10" s="188"/>
      <c r="CA10" s="188"/>
      <c r="CB10" s="188"/>
      <c r="CC10" s="188"/>
      <c r="CD10" s="188"/>
      <c r="CE10" s="188"/>
      <c r="CF10" s="188"/>
      <c r="CG10" s="188"/>
      <c r="CH10" s="188"/>
      <c r="CI10" s="188"/>
      <c r="CJ10" s="188"/>
      <c r="CK10" s="188"/>
      <c r="CL10" s="188"/>
      <c r="CM10" s="188"/>
      <c r="CN10" s="188"/>
      <c r="CO10" s="188"/>
      <c r="CP10" s="188"/>
      <c r="CQ10" s="188"/>
      <c r="CR10" s="188"/>
      <c r="CS10" s="188"/>
      <c r="CT10" s="188"/>
      <c r="CU10" s="188"/>
      <c r="CV10" s="188"/>
      <c r="CW10" s="188"/>
      <c r="CX10" s="188"/>
      <c r="CY10" s="188"/>
      <c r="CZ10" s="188"/>
      <c r="DA10" s="188"/>
      <c r="DB10" s="188"/>
      <c r="DC10" s="188"/>
      <c r="DD10" s="188"/>
      <c r="DE10" s="188"/>
      <c r="DF10" s="188"/>
      <c r="DG10" s="188"/>
      <c r="DH10" s="188"/>
      <c r="DI10" s="188"/>
      <c r="DJ10" s="188"/>
      <c r="DK10" s="188"/>
      <c r="DL10" s="188"/>
      <c r="DM10" s="188"/>
      <c r="DN10" s="188"/>
      <c r="DO10" s="188"/>
      <c r="DP10" s="188"/>
      <c r="DQ10" s="188"/>
      <c r="DR10" s="188"/>
      <c r="DS10" s="188"/>
      <c r="DT10" s="188"/>
      <c r="DU10" s="188"/>
      <c r="DV10" s="188"/>
      <c r="DW10" s="188"/>
      <c r="DX10" s="188"/>
      <c r="DY10" s="188"/>
      <c r="DZ10" s="188"/>
      <c r="EA10" s="188"/>
      <c r="EB10" s="188"/>
      <c r="EC10" s="188"/>
      <c r="ED10" s="188"/>
      <c r="EE10" s="188"/>
      <c r="EF10" s="188"/>
      <c r="EG10" s="188"/>
      <c r="EH10" s="188"/>
      <c r="EI10" s="188"/>
      <c r="EJ10" s="188"/>
      <c r="EK10" s="188"/>
      <c r="EL10" s="188"/>
      <c r="EM10" s="188"/>
      <c r="EN10" s="188"/>
      <c r="EO10" s="188"/>
      <c r="EP10" s="188"/>
      <c r="EQ10" s="188"/>
      <c r="ER10" s="188"/>
      <c r="ES10" s="188"/>
      <c r="ET10" s="188"/>
      <c r="EU10" s="188"/>
      <c r="EV10" s="188"/>
      <c r="EW10" s="188"/>
      <c r="EX10" s="188"/>
      <c r="EY10" s="188"/>
      <c r="EZ10" s="188"/>
      <c r="FA10" s="188"/>
      <c r="FB10" s="188"/>
      <c r="FC10" s="188"/>
      <c r="FD10" s="188"/>
      <c r="FE10" s="188"/>
      <c r="FF10" s="188"/>
      <c r="FG10" s="188"/>
      <c r="FH10" s="188"/>
      <c r="FI10" s="188"/>
      <c r="FJ10" s="188"/>
      <c r="FK10" s="188"/>
      <c r="FL10" s="188"/>
      <c r="FM10" s="188"/>
      <c r="FN10" s="188"/>
      <c r="FO10" s="188"/>
      <c r="FP10" s="188"/>
      <c r="FQ10" s="188"/>
      <c r="FR10" s="188"/>
      <c r="FS10" s="188"/>
      <c r="FT10" s="188"/>
      <c r="FU10" s="188"/>
      <c r="FV10" s="188"/>
      <c r="FW10" s="188"/>
      <c r="FX10" s="188"/>
      <c r="FY10" s="188"/>
      <c r="FZ10" s="188"/>
      <c r="GA10" s="188"/>
      <c r="GB10" s="188"/>
      <c r="GC10" s="188"/>
      <c r="GD10" s="188"/>
      <c r="GE10" s="188"/>
      <c r="GF10" s="188"/>
      <c r="GG10" s="188"/>
      <c r="GH10" s="188"/>
      <c r="GI10" s="188"/>
      <c r="GJ10" s="188"/>
      <c r="GK10" s="188"/>
      <c r="GL10" s="188"/>
      <c r="GM10" s="188"/>
      <c r="GN10" s="188"/>
      <c r="GO10" s="188"/>
      <c r="GP10" s="188"/>
      <c r="GQ10" s="188"/>
      <c r="GR10" s="188"/>
      <c r="GS10" s="188"/>
      <c r="GT10" s="188"/>
      <c r="GU10" s="188"/>
      <c r="GV10" s="188"/>
      <c r="GW10" s="188"/>
      <c r="GX10" s="188"/>
      <c r="GY10" s="188"/>
      <c r="GZ10" s="188"/>
      <c r="HA10" s="188"/>
      <c r="HB10" s="188"/>
      <c r="HC10" s="188"/>
      <c r="HD10" s="188"/>
      <c r="HE10" s="188"/>
      <c r="HF10" s="188"/>
      <c r="HG10" s="188"/>
      <c r="HH10" s="188"/>
      <c r="HI10" s="188"/>
      <c r="HJ10" s="188"/>
      <c r="HK10" s="188"/>
      <c r="HL10" s="188"/>
    </row>
    <row r="11" spans="1:220" s="188" customFormat="1" ht="24" customHeight="1">
      <c r="A11" s="129">
        <v>6</v>
      </c>
      <c r="B11" s="135">
        <v>5118</v>
      </c>
      <c r="C11" s="154" t="s">
        <v>62</v>
      </c>
      <c r="D11" s="137" t="s">
        <v>112</v>
      </c>
      <c r="E11" s="138" t="s">
        <v>113</v>
      </c>
      <c r="F11" s="131">
        <v>198</v>
      </c>
      <c r="G11" s="131">
        <v>6</v>
      </c>
      <c r="H11" s="131"/>
      <c r="I11" s="131">
        <v>6</v>
      </c>
      <c r="J11" s="131"/>
      <c r="K11" s="131"/>
      <c r="L11" s="131"/>
      <c r="M11" s="131"/>
      <c r="N11" s="131"/>
      <c r="O11" s="131">
        <f t="shared" si="0"/>
        <v>210</v>
      </c>
      <c r="P11" s="131">
        <v>17</v>
      </c>
      <c r="Q11" s="131">
        <f t="shared" ref="Q11:Q13" si="7">+O11+P11</f>
        <v>227</v>
      </c>
      <c r="R11" s="132">
        <f t="shared" si="2"/>
        <v>2.627314814814815E-3</v>
      </c>
      <c r="S11" s="233">
        <v>0.62100694444444449</v>
      </c>
      <c r="T11" s="133">
        <f t="shared" si="3"/>
        <v>0.12100694444444449</v>
      </c>
      <c r="U11" s="133">
        <f t="shared" si="4"/>
        <v>2.4171296296296295E-2</v>
      </c>
      <c r="V11" s="133">
        <f t="shared" si="5"/>
        <v>9.6835648148148185E-2</v>
      </c>
      <c r="W11" s="211"/>
      <c r="X11" s="134">
        <f t="shared" si="6"/>
        <v>2.7962962962962953E-2</v>
      </c>
    </row>
    <row r="12" spans="1:220" ht="24" customHeight="1">
      <c r="A12" s="129">
        <v>7</v>
      </c>
      <c r="B12" s="217">
        <v>56091</v>
      </c>
      <c r="C12" s="218" t="s">
        <v>118</v>
      </c>
      <c r="D12" s="219" t="s">
        <v>119</v>
      </c>
      <c r="E12" s="220" t="s">
        <v>120</v>
      </c>
      <c r="F12" s="239">
        <v>165</v>
      </c>
      <c r="G12" s="240"/>
      <c r="H12" s="240"/>
      <c r="I12" s="187">
        <v>6</v>
      </c>
      <c r="J12" s="240">
        <v>9</v>
      </c>
      <c r="K12" s="240">
        <v>9</v>
      </c>
      <c r="L12" s="240"/>
      <c r="M12" s="187"/>
      <c r="N12" s="187"/>
      <c r="O12" s="187">
        <f t="shared" si="0"/>
        <v>189</v>
      </c>
      <c r="P12" s="187">
        <v>15</v>
      </c>
      <c r="Q12" s="187">
        <f t="shared" si="7"/>
        <v>204</v>
      </c>
      <c r="R12" s="173">
        <f t="shared" si="2"/>
        <v>2.3611111111111111E-3</v>
      </c>
      <c r="S12" s="233">
        <v>0.61942129629629628</v>
      </c>
      <c r="T12" s="133">
        <f t="shared" si="3"/>
        <v>0.11942129629629628</v>
      </c>
      <c r="U12" s="133">
        <f t="shared" si="4"/>
        <v>2.1722222222222219E-2</v>
      </c>
      <c r="V12" s="133">
        <f t="shared" si="5"/>
        <v>9.7699074074074049E-2</v>
      </c>
      <c r="W12" s="133"/>
      <c r="X12" s="134">
        <f t="shared" si="6"/>
        <v>2.8826388888888818E-2</v>
      </c>
    </row>
    <row r="13" spans="1:220" ht="24" customHeight="1">
      <c r="A13" s="129">
        <v>8</v>
      </c>
      <c r="B13" s="135">
        <v>598</v>
      </c>
      <c r="C13" s="147" t="s">
        <v>144</v>
      </c>
      <c r="D13" s="148" t="s">
        <v>45</v>
      </c>
      <c r="E13" s="149" t="s">
        <v>46</v>
      </c>
      <c r="F13" s="131">
        <v>135</v>
      </c>
      <c r="G13" s="150"/>
      <c r="H13" s="150"/>
      <c r="I13" s="131">
        <v>6</v>
      </c>
      <c r="J13" s="150"/>
      <c r="K13" s="150"/>
      <c r="L13" s="150"/>
      <c r="M13" s="140">
        <v>-6</v>
      </c>
      <c r="N13" s="140"/>
      <c r="O13" s="141">
        <f t="shared" si="0"/>
        <v>135</v>
      </c>
      <c r="P13" s="151">
        <v>16</v>
      </c>
      <c r="Q13" s="151">
        <f t="shared" si="7"/>
        <v>151</v>
      </c>
      <c r="R13" s="132">
        <f t="shared" si="2"/>
        <v>1.7476851851851852E-3</v>
      </c>
      <c r="S13" s="233">
        <v>0.66666666666666663</v>
      </c>
      <c r="T13" s="133">
        <f t="shared" si="3"/>
        <v>0.16666666666666663</v>
      </c>
      <c r="U13" s="133">
        <f t="shared" si="4"/>
        <v>1.6078703703703703E-2</v>
      </c>
      <c r="V13" s="133">
        <f t="shared" si="5"/>
        <v>0.15058796296296292</v>
      </c>
      <c r="W13" s="133"/>
      <c r="X13" s="134" t="s">
        <v>26</v>
      </c>
    </row>
    <row r="14" spans="1:220" ht="24" customHeight="1">
      <c r="A14" s="129"/>
      <c r="B14" s="142"/>
      <c r="C14" s="142"/>
      <c r="D14" s="143"/>
      <c r="E14" s="144"/>
      <c r="F14" s="145"/>
      <c r="G14" s="131"/>
      <c r="H14" s="146"/>
      <c r="I14" s="131">
        <v>6</v>
      </c>
      <c r="J14" s="145"/>
      <c r="K14" s="146">
        <v>9</v>
      </c>
      <c r="L14" s="145"/>
      <c r="M14" s="140"/>
      <c r="N14" s="152"/>
      <c r="O14" s="141"/>
      <c r="P14" s="131"/>
      <c r="Q14" s="141"/>
      <c r="R14" s="132"/>
      <c r="S14" s="133"/>
      <c r="T14" s="133"/>
      <c r="U14" s="133"/>
      <c r="V14" s="133"/>
      <c r="W14" s="212"/>
      <c r="X14" s="134" t="str">
        <f t="shared" ref="X8:X14" si="8">IF(V14="","",V14-$V$6)</f>
        <v/>
      </c>
    </row>
    <row r="15" spans="1:220" ht="24" customHeight="1">
      <c r="B15" s="157"/>
      <c r="C15" s="158"/>
      <c r="D15" s="159"/>
      <c r="E15" s="160"/>
      <c r="F15" s="161"/>
      <c r="G15" s="161"/>
      <c r="H15" s="161"/>
      <c r="I15" s="161"/>
      <c r="J15" s="161"/>
      <c r="K15" s="161"/>
      <c r="L15" s="161"/>
      <c r="M15" s="162"/>
      <c r="N15" s="161"/>
      <c r="O15" s="161"/>
      <c r="P15" s="163"/>
      <c r="Q15" s="161"/>
      <c r="R15" s="164"/>
      <c r="S15" s="165"/>
      <c r="T15" s="165"/>
      <c r="U15" s="165"/>
      <c r="V15" s="165"/>
      <c r="W15" s="13"/>
    </row>
    <row r="16" spans="1:220" ht="24" customHeight="1">
      <c r="B16" s="24"/>
      <c r="C16" s="24"/>
      <c r="D16" s="155" t="s">
        <v>60</v>
      </c>
      <c r="E16" s="156">
        <f>$C$2/(HOUR(T6)+(MINUTE(T6)/60)+((SECOND(T6)/60)/60))</f>
        <v>4.2918232473759232</v>
      </c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13"/>
    </row>
  </sheetData>
  <sortState ref="B6:V14">
    <sortCondition ref="V6:V14"/>
  </sortState>
  <mergeCells count="18">
    <mergeCell ref="B3:B5"/>
    <mergeCell ref="C3:C5"/>
    <mergeCell ref="D3:D5"/>
    <mergeCell ref="E3:E5"/>
    <mergeCell ref="F3:F5"/>
    <mergeCell ref="G3:H3"/>
    <mergeCell ref="I3:J3"/>
    <mergeCell ref="M3:N3"/>
    <mergeCell ref="O3:O5"/>
    <mergeCell ref="P3:P5"/>
    <mergeCell ref="V3:V5"/>
    <mergeCell ref="W3:W5"/>
    <mergeCell ref="X3:X5"/>
    <mergeCell ref="Q3:Q5"/>
    <mergeCell ref="R3:R5"/>
    <mergeCell ref="S3:S5"/>
    <mergeCell ref="T3:T5"/>
    <mergeCell ref="U3:U5"/>
  </mergeCells>
  <phoneticPr fontId="43" type="noConversion"/>
  <printOptions horizontalCentered="1"/>
  <pageMargins left="0.11527777777777801" right="0.2" top="0.87083333333333335" bottom="0.65" header="0.25" footer="0.35"/>
  <pageSetup scale="49" firstPageNumber="0" orientation="landscape"/>
  <headerFooter alignWithMargins="0">
    <oddHeader>&amp;L&amp;"Maiandra GD,Italic"&amp;48Silver Gate Yacht Club&amp;R&amp;"-,Bold"&amp;24&amp;UWINDJAMMER RACE&amp;18_x000D_August&amp;U 19, 2017&amp;U_x000D_&amp;USDCatA FLEET</oddHeader>
    <oddFooter>&amp;L&amp;"-,Regular"&amp;13RACE COMMITTEE BOAT:  MOJITO_x000D_SKIPPER:  GEORGE WOODLEY&amp;R&amp;"-,Regular"&amp;13RACE COMMITTEE:    ALAN THOMPSON, MADELEINE GERVAIS, BOB MICHELS _x000D_RACE OFFICER:   JIM HOLDEN</oddFooter>
  </headerFooter>
  <legacyDrawing r:id="rId1"/>
  <extLst>
    <ext xmlns:mx="http://schemas.microsoft.com/office/mac/excel/2008/main" uri="http://schemas.microsoft.com/office/mac/excel/2008/main">
      <mx:PLV Mode="1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GS85"/>
  <sheetViews>
    <sheetView view="pageLayout" topLeftCell="A2" zoomScaleNormal="70" zoomScalePageLayoutView="70" workbookViewId="0">
      <selection activeCell="A16" sqref="A16"/>
    </sheetView>
  </sheetViews>
  <sheetFormatPr baseColWidth="10" defaultColWidth="8.85546875" defaultRowHeight="24" customHeight="1"/>
  <cols>
    <col min="1" max="1" width="8.85546875" style="5"/>
    <col min="2" max="2" width="14.7109375" style="6" customWidth="1"/>
    <col min="3" max="3" width="25.5703125" style="8" customWidth="1"/>
    <col min="4" max="4" width="17.85546875" style="9" customWidth="1"/>
    <col min="5" max="5" width="20.140625" style="10" customWidth="1"/>
    <col min="6" max="6" width="10.140625" style="11" hidden="1" customWidth="1"/>
    <col min="7" max="7" width="11" style="11" hidden="1" customWidth="1"/>
    <col min="8" max="8" width="10" style="11" hidden="1" customWidth="1"/>
    <col min="9" max="9" width="13.42578125" style="11" hidden="1" customWidth="1"/>
    <col min="10" max="12" width="9.140625" style="11" hidden="1" customWidth="1"/>
    <col min="13" max="14" width="12.7109375" style="11" hidden="1" customWidth="1"/>
    <col min="15" max="15" width="13.28515625" style="12" hidden="1" customWidth="1"/>
    <col min="16" max="16" width="8.85546875" style="11" hidden="1" customWidth="1"/>
    <col min="17" max="17" width="10" style="11" hidden="1" customWidth="1"/>
    <col min="18" max="18" width="8.85546875" style="13" hidden="1" customWidth="1"/>
    <col min="19" max="19" width="10.7109375" style="14" hidden="1" customWidth="1"/>
    <col min="20" max="20" width="13.28515625" style="11" hidden="1" customWidth="1"/>
    <col min="21" max="21" width="13.140625" style="11" hidden="1" customWidth="1"/>
    <col min="22" max="22" width="14.7109375" style="11" hidden="1" customWidth="1"/>
    <col min="23" max="23" width="13.140625" style="11" hidden="1" customWidth="1"/>
    <col min="24" max="24" width="14.140625" style="11" hidden="1" customWidth="1"/>
    <col min="25" max="25" width="13" style="15" hidden="1" customWidth="1"/>
    <col min="26" max="26" width="3.7109375" style="13" customWidth="1"/>
    <col min="27" max="27" width="9.85546875" style="232" customWidth="1"/>
    <col min="28" max="28" width="9.85546875" style="2" customWidth="1"/>
    <col min="29" max="29" width="10.7109375" style="229" customWidth="1"/>
    <col min="30" max="31" width="0" style="2" hidden="1" customWidth="1"/>
    <col min="32" max="32" width="35.7109375" style="1" hidden="1" customWidth="1"/>
    <col min="33" max="33" width="0" style="2" hidden="1" customWidth="1"/>
    <col min="34" max="34" width="35.7109375" style="1" customWidth="1"/>
    <col min="35" max="153" width="8.85546875" style="13"/>
    <col min="154" max="154" width="8.85546875" style="41"/>
    <col min="155" max="16384" width="8.85546875" style="13"/>
  </cols>
  <sheetData>
    <row r="1" spans="1:201" s="24" customFormat="1" ht="37.75" hidden="1" customHeight="1">
      <c r="A1" s="3"/>
      <c r="B1" s="27"/>
      <c r="C1" s="28"/>
      <c r="D1" s="29"/>
      <c r="E1" s="20"/>
      <c r="F1" s="22"/>
      <c r="G1" s="22"/>
      <c r="H1" s="22"/>
      <c r="I1" s="22"/>
      <c r="J1" s="22"/>
      <c r="K1" s="22"/>
      <c r="L1" s="22"/>
      <c r="M1" s="22"/>
      <c r="N1" s="22"/>
      <c r="O1" s="23"/>
      <c r="P1" s="22"/>
      <c r="Q1" s="22"/>
      <c r="S1" s="25"/>
      <c r="U1" s="30"/>
      <c r="V1" s="31"/>
      <c r="W1" s="22"/>
      <c r="X1" s="22"/>
      <c r="Y1" s="26"/>
      <c r="AA1" s="3"/>
      <c r="AB1" s="3"/>
      <c r="AC1" s="226"/>
      <c r="AD1" s="3"/>
      <c r="AE1" s="3"/>
      <c r="AF1" s="3"/>
      <c r="AG1" s="3"/>
      <c r="AH1" s="3"/>
      <c r="EX1" s="37"/>
    </row>
    <row r="2" spans="1:201" s="24" customFormat="1" ht="33.75" customHeight="1">
      <c r="A2" s="214"/>
      <c r="B2" s="85"/>
      <c r="C2" s="86"/>
      <c r="D2" s="87"/>
      <c r="E2" s="88"/>
      <c r="F2" s="83"/>
      <c r="G2" s="76"/>
      <c r="H2" s="76"/>
      <c r="I2" s="76"/>
      <c r="J2" s="76"/>
      <c r="K2" s="76"/>
      <c r="L2" s="76"/>
      <c r="M2" s="76"/>
      <c r="N2" s="76"/>
      <c r="O2" s="75"/>
      <c r="P2" s="76"/>
      <c r="Q2" s="76"/>
      <c r="R2" s="77"/>
      <c r="S2" s="78"/>
      <c r="T2" s="76"/>
      <c r="U2" s="76"/>
      <c r="V2" s="76"/>
      <c r="W2" s="76"/>
      <c r="X2" s="76"/>
      <c r="Y2" s="79"/>
      <c r="Z2" s="77"/>
      <c r="AA2" s="341" t="s">
        <v>139</v>
      </c>
      <c r="AB2" s="341"/>
      <c r="AC2" s="341"/>
      <c r="AD2" s="341"/>
      <c r="AE2" s="341"/>
      <c r="AF2" s="80"/>
      <c r="AG2" s="89"/>
      <c r="AH2" s="93"/>
      <c r="EX2" s="37"/>
    </row>
    <row r="3" spans="1:201" s="32" customFormat="1" ht="36" customHeight="1">
      <c r="A3" s="348"/>
      <c r="B3" s="350" t="s">
        <v>142</v>
      </c>
      <c r="C3" s="350" t="s">
        <v>141</v>
      </c>
      <c r="D3" s="350" t="s">
        <v>2</v>
      </c>
      <c r="E3" s="352" t="s">
        <v>3</v>
      </c>
      <c r="F3" s="84" t="s">
        <v>4</v>
      </c>
      <c r="G3" s="360" t="s">
        <v>5</v>
      </c>
      <c r="H3" s="360"/>
      <c r="I3" s="358" t="s">
        <v>6</v>
      </c>
      <c r="J3" s="358"/>
      <c r="K3" s="69" t="s">
        <v>7</v>
      </c>
      <c r="L3" s="69" t="s">
        <v>7</v>
      </c>
      <c r="M3" s="358" t="s">
        <v>8</v>
      </c>
      <c r="N3" s="358"/>
      <c r="O3" s="70" t="s">
        <v>9</v>
      </c>
      <c r="P3" s="69"/>
      <c r="Q3" s="69" t="s">
        <v>10</v>
      </c>
      <c r="R3" s="66"/>
      <c r="S3" s="68" t="s">
        <v>11</v>
      </c>
      <c r="T3" s="68"/>
      <c r="U3" s="69" t="s">
        <v>12</v>
      </c>
      <c r="V3" s="69" t="s">
        <v>13</v>
      </c>
      <c r="W3" s="69" t="s">
        <v>14</v>
      </c>
      <c r="X3" s="69" t="s">
        <v>15</v>
      </c>
      <c r="Y3" s="69" t="s">
        <v>16</v>
      </c>
      <c r="Z3" s="66"/>
      <c r="AA3" s="342" t="s">
        <v>140</v>
      </c>
      <c r="AB3" s="342"/>
      <c r="AC3" s="343" t="s">
        <v>138</v>
      </c>
      <c r="AD3" s="343"/>
      <c r="AE3" s="343"/>
      <c r="AF3" s="81"/>
      <c r="AG3" s="90"/>
      <c r="AH3" s="94"/>
      <c r="EX3" s="38"/>
    </row>
    <row r="4" spans="1:201" s="32" customFormat="1" ht="29.25" customHeight="1">
      <c r="A4" s="348"/>
      <c r="B4" s="350"/>
      <c r="C4" s="350"/>
      <c r="D4" s="350"/>
      <c r="E4" s="352"/>
      <c r="F4" s="359" t="s">
        <v>18</v>
      </c>
      <c r="G4" s="69" t="s">
        <v>19</v>
      </c>
      <c r="H4" s="69" t="s">
        <v>20</v>
      </c>
      <c r="I4" s="69" t="s">
        <v>21</v>
      </c>
      <c r="J4" s="69" t="s">
        <v>22</v>
      </c>
      <c r="K4" s="68" t="s">
        <v>23</v>
      </c>
      <c r="L4" s="68" t="s">
        <v>28</v>
      </c>
      <c r="M4" s="69" t="s">
        <v>29</v>
      </c>
      <c r="N4" s="69" t="s">
        <v>30</v>
      </c>
      <c r="O4" s="70" t="s">
        <v>31</v>
      </c>
      <c r="P4" s="69"/>
      <c r="Q4" s="69" t="s">
        <v>32</v>
      </c>
      <c r="R4" s="66"/>
      <c r="S4" s="69" t="s">
        <v>32</v>
      </c>
      <c r="T4" s="71" t="s">
        <v>33</v>
      </c>
      <c r="U4" s="69" t="s">
        <v>34</v>
      </c>
      <c r="V4" s="69" t="s">
        <v>34</v>
      </c>
      <c r="W4" s="69" t="s">
        <v>35</v>
      </c>
      <c r="X4" s="69" t="s">
        <v>34</v>
      </c>
      <c r="Y4" s="69"/>
      <c r="Z4" s="66"/>
      <c r="AA4" s="344" t="s">
        <v>47</v>
      </c>
      <c r="AB4" s="346" t="s">
        <v>48</v>
      </c>
      <c r="AC4" s="356" t="s">
        <v>96</v>
      </c>
      <c r="AD4" s="82"/>
      <c r="AE4" s="82"/>
      <c r="AF4" s="361" t="s">
        <v>146</v>
      </c>
      <c r="AG4" s="91" t="s">
        <v>17</v>
      </c>
      <c r="AH4" s="354" t="s">
        <v>146</v>
      </c>
      <c r="EX4" s="38"/>
    </row>
    <row r="5" spans="1:201" s="33" customFormat="1" ht="32.25" customHeight="1">
      <c r="A5" s="349"/>
      <c r="B5" s="351"/>
      <c r="C5" s="351"/>
      <c r="D5" s="351"/>
      <c r="E5" s="353"/>
      <c r="F5" s="359"/>
      <c r="G5" s="68" t="s">
        <v>37</v>
      </c>
      <c r="H5" s="68" t="s">
        <v>38</v>
      </c>
      <c r="I5" s="68" t="s">
        <v>39</v>
      </c>
      <c r="J5" s="68" t="s">
        <v>38</v>
      </c>
      <c r="K5" s="68" t="s">
        <v>38</v>
      </c>
      <c r="L5" s="68" t="s">
        <v>40</v>
      </c>
      <c r="M5" s="68" t="s">
        <v>40</v>
      </c>
      <c r="N5" s="68" t="s">
        <v>40</v>
      </c>
      <c r="O5" s="74"/>
      <c r="P5" s="73"/>
      <c r="Q5" s="68" t="s">
        <v>41</v>
      </c>
      <c r="R5" s="73"/>
      <c r="S5" s="68"/>
      <c r="T5" s="68"/>
      <c r="U5" s="68"/>
      <c r="V5" s="68"/>
      <c r="W5" s="68"/>
      <c r="X5" s="68"/>
      <c r="Y5" s="68"/>
      <c r="Z5" s="68"/>
      <c r="AA5" s="345"/>
      <c r="AB5" s="347"/>
      <c r="AC5" s="357"/>
      <c r="AD5" s="68"/>
      <c r="AE5" s="68"/>
      <c r="AF5" s="362"/>
      <c r="AG5" s="92" t="s">
        <v>36</v>
      </c>
      <c r="AH5" s="355"/>
      <c r="EX5" s="39"/>
    </row>
    <row r="6" spans="1:201" s="35" customFormat="1" ht="38.25" customHeight="1">
      <c r="A6" s="45" t="s">
        <v>102</v>
      </c>
      <c r="B6" s="142">
        <v>736</v>
      </c>
      <c r="C6" s="142" t="s">
        <v>57</v>
      </c>
      <c r="D6" s="143" t="s">
        <v>43</v>
      </c>
      <c r="E6" s="144" t="s">
        <v>58</v>
      </c>
      <c r="F6" s="113">
        <f>150+3</f>
        <v>153</v>
      </c>
      <c r="G6" s="106">
        <v>6</v>
      </c>
      <c r="H6" s="114"/>
      <c r="I6" s="105">
        <v>6</v>
      </c>
      <c r="J6" s="105">
        <v>9</v>
      </c>
      <c r="K6" s="105">
        <v>9</v>
      </c>
      <c r="L6" s="113"/>
      <c r="M6" s="107"/>
      <c r="N6" s="113"/>
      <c r="O6" s="108">
        <f>SUM(F6:N6)</f>
        <v>183</v>
      </c>
      <c r="P6" s="115"/>
      <c r="Q6" s="108">
        <v>17</v>
      </c>
      <c r="R6" s="116"/>
      <c r="S6" s="105">
        <f>+O6+Q6</f>
        <v>200</v>
      </c>
      <c r="T6" s="110">
        <f>TIME(0,0,S6)</f>
        <v>2.3148148148148151E-3</v>
      </c>
      <c r="U6" s="111">
        <v>0.5929861111111111</v>
      </c>
      <c r="V6" s="111" t="e">
        <f>+U6-$U$3</f>
        <v>#VALUE!</v>
      </c>
      <c r="W6" s="111" t="e">
        <f>+T6*$C$3</f>
        <v>#VALUE!</v>
      </c>
      <c r="X6" s="111" t="e">
        <f>+V6-W6</f>
        <v>#VALUE!</v>
      </c>
      <c r="Y6" s="112" t="e">
        <f>X6-#REF!</f>
        <v>#VALUE!</v>
      </c>
      <c r="Z6" s="112"/>
      <c r="AA6" s="168"/>
      <c r="AB6" s="168" t="s">
        <v>137</v>
      </c>
      <c r="AC6" s="53" t="s">
        <v>97</v>
      </c>
      <c r="AD6" s="67"/>
      <c r="AE6" s="67"/>
      <c r="AF6" s="67"/>
      <c r="AG6" s="72"/>
      <c r="AH6" s="63" t="s">
        <v>49</v>
      </c>
      <c r="AI6" s="101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6"/>
      <c r="FF6" s="36"/>
      <c r="FG6" s="36"/>
      <c r="FH6" s="36"/>
      <c r="FI6" s="36"/>
      <c r="FJ6" s="36"/>
      <c r="FK6" s="36"/>
      <c r="FL6" s="36"/>
      <c r="FM6" s="36"/>
      <c r="FN6" s="36"/>
      <c r="FO6" s="36"/>
      <c r="FP6" s="36"/>
      <c r="FQ6" s="36"/>
      <c r="FR6" s="36"/>
      <c r="FS6" s="36"/>
      <c r="FT6" s="36"/>
      <c r="FU6" s="36"/>
      <c r="FV6" s="36"/>
      <c r="FW6" s="36"/>
      <c r="FX6" s="36"/>
      <c r="FY6" s="36"/>
      <c r="FZ6" s="36"/>
      <c r="GA6" s="36"/>
      <c r="GB6" s="36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</row>
    <row r="7" spans="1:201" s="35" customFormat="1" ht="38.25" customHeight="1">
      <c r="A7" s="45" t="s">
        <v>78</v>
      </c>
      <c r="B7" s="142">
        <v>52691</v>
      </c>
      <c r="C7" s="142" t="s">
        <v>145</v>
      </c>
      <c r="D7" s="143" t="s">
        <v>43</v>
      </c>
      <c r="E7" s="144" t="s">
        <v>44</v>
      </c>
      <c r="F7" s="58"/>
      <c r="G7" s="54"/>
      <c r="H7" s="52"/>
      <c r="I7" s="44"/>
      <c r="J7" s="54"/>
      <c r="K7" s="54"/>
      <c r="L7" s="59"/>
      <c r="M7" s="46"/>
      <c r="N7" s="59"/>
      <c r="O7" s="56"/>
      <c r="P7" s="61"/>
      <c r="Q7" s="60"/>
      <c r="R7" s="62"/>
      <c r="S7" s="44"/>
      <c r="T7" s="48"/>
      <c r="U7" s="49"/>
      <c r="V7" s="49"/>
      <c r="W7" s="49"/>
      <c r="X7" s="49"/>
      <c r="Y7" s="50"/>
      <c r="Z7" s="64"/>
      <c r="AA7" s="170"/>
      <c r="AB7" s="168" t="s">
        <v>143</v>
      </c>
      <c r="AC7" s="227" t="s">
        <v>97</v>
      </c>
      <c r="AD7" s="47"/>
      <c r="AE7" s="47"/>
      <c r="AF7" s="63" t="s">
        <v>49</v>
      </c>
      <c r="AG7" s="47"/>
      <c r="AH7" s="63" t="s">
        <v>49</v>
      </c>
      <c r="AI7" s="97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  <c r="FD7" s="36"/>
      <c r="FE7" s="36"/>
      <c r="FF7" s="36"/>
      <c r="FG7" s="36"/>
      <c r="FH7" s="36"/>
      <c r="FI7" s="36"/>
      <c r="FJ7" s="36"/>
      <c r="FK7" s="36"/>
      <c r="FL7" s="36"/>
      <c r="FM7" s="36"/>
      <c r="FN7" s="36"/>
      <c r="FO7" s="36"/>
      <c r="FP7" s="36"/>
      <c r="FQ7" s="36"/>
      <c r="FR7" s="36"/>
      <c r="FS7" s="36"/>
      <c r="FT7" s="36"/>
      <c r="FU7" s="36"/>
      <c r="FV7" s="36"/>
      <c r="FW7" s="36"/>
      <c r="FX7" s="36"/>
      <c r="FY7" s="36"/>
      <c r="FZ7" s="36"/>
      <c r="GA7" s="36"/>
      <c r="GB7" s="36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</row>
    <row r="8" spans="1:201" ht="38.25" customHeight="1">
      <c r="A8" s="215" t="s">
        <v>104</v>
      </c>
      <c r="B8" s="223">
        <v>51392</v>
      </c>
      <c r="C8" s="223" t="s">
        <v>99</v>
      </c>
      <c r="D8" s="224" t="s">
        <v>100</v>
      </c>
      <c r="E8" s="225" t="s">
        <v>101</v>
      </c>
      <c r="F8" s="199"/>
      <c r="G8" s="143"/>
      <c r="H8" s="144"/>
      <c r="I8" s="45"/>
      <c r="J8" s="45"/>
      <c r="K8" s="45"/>
      <c r="L8" s="45"/>
      <c r="M8" s="45"/>
      <c r="N8" s="45"/>
      <c r="O8" s="45"/>
      <c r="P8" s="44"/>
      <c r="Q8" s="45"/>
      <c r="R8" s="45"/>
      <c r="S8" s="47"/>
      <c r="T8" s="44"/>
      <c r="U8" s="48"/>
      <c r="V8" s="49"/>
      <c r="W8" s="49"/>
      <c r="X8" s="49"/>
      <c r="Y8" s="49"/>
      <c r="Z8" s="50"/>
      <c r="AA8" s="82"/>
      <c r="AB8" s="170"/>
      <c r="AC8" s="44" t="s">
        <v>93</v>
      </c>
      <c r="AD8" s="65"/>
      <c r="AE8" s="65"/>
      <c r="AF8" s="63" t="s">
        <v>49</v>
      </c>
      <c r="AG8" s="65"/>
      <c r="AH8" s="63" t="s">
        <v>49</v>
      </c>
      <c r="AI8" s="96"/>
    </row>
    <row r="9" spans="1:201" s="35" customFormat="1" ht="38.25" customHeight="1">
      <c r="A9" s="45" t="s">
        <v>103</v>
      </c>
      <c r="B9" s="142">
        <v>1582</v>
      </c>
      <c r="C9" s="142" t="s">
        <v>114</v>
      </c>
      <c r="D9" s="143" t="s">
        <v>43</v>
      </c>
      <c r="E9" s="144" t="s">
        <v>115</v>
      </c>
      <c r="F9" s="53"/>
      <c r="G9" s="44"/>
      <c r="H9" s="44"/>
      <c r="I9" s="44"/>
      <c r="J9" s="44"/>
      <c r="K9" s="44"/>
      <c r="L9" s="44"/>
      <c r="M9" s="46"/>
      <c r="N9" s="44"/>
      <c r="O9" s="57"/>
      <c r="P9" s="44"/>
      <c r="Q9" s="44"/>
      <c r="R9" s="55"/>
      <c r="S9" s="44"/>
      <c r="T9" s="48"/>
      <c r="U9" s="49"/>
      <c r="V9" s="49"/>
      <c r="W9" s="49"/>
      <c r="X9" s="49"/>
      <c r="Y9" s="50"/>
      <c r="Z9" s="47"/>
      <c r="AA9" s="168"/>
      <c r="AB9" s="168" t="s">
        <v>143</v>
      </c>
      <c r="AC9" s="53" t="s">
        <v>97</v>
      </c>
      <c r="AD9" s="65"/>
      <c r="AE9" s="65"/>
      <c r="AF9" s="63"/>
      <c r="AG9" s="65"/>
      <c r="AH9" s="63" t="s">
        <v>49</v>
      </c>
      <c r="AI9" s="96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</row>
    <row r="10" spans="1:201" s="34" customFormat="1" ht="38.25" customHeight="1">
      <c r="A10" s="216" t="s">
        <v>103</v>
      </c>
      <c r="B10" s="142"/>
      <c r="C10" s="202" t="s">
        <v>84</v>
      </c>
      <c r="D10" s="203" t="s">
        <v>85</v>
      </c>
      <c r="E10" s="204" t="s">
        <v>86</v>
      </c>
      <c r="F10" s="51"/>
      <c r="G10" s="44"/>
      <c r="H10" s="45"/>
      <c r="I10" s="45"/>
      <c r="J10" s="45"/>
      <c r="K10" s="45"/>
      <c r="L10" s="45"/>
      <c r="M10" s="45"/>
      <c r="N10" s="45"/>
      <c r="O10" s="45"/>
      <c r="P10" s="44"/>
      <c r="Q10" s="45"/>
      <c r="R10" s="45"/>
      <c r="S10" s="47"/>
      <c r="T10" s="44"/>
      <c r="U10" s="48"/>
      <c r="V10" s="49"/>
      <c r="W10" s="49"/>
      <c r="X10" s="49"/>
      <c r="Y10" s="49"/>
      <c r="Z10" s="50"/>
      <c r="AA10" s="82" t="s">
        <v>143</v>
      </c>
      <c r="AB10" s="168"/>
      <c r="AC10" s="44" t="s">
        <v>97</v>
      </c>
      <c r="AD10" s="47"/>
      <c r="AE10" s="47"/>
      <c r="AF10" s="63" t="s">
        <v>49</v>
      </c>
      <c r="AG10" s="47"/>
      <c r="AH10" s="63" t="s">
        <v>49</v>
      </c>
      <c r="AI10" s="98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  <c r="FG10" s="35"/>
      <c r="FH10" s="35"/>
      <c r="FI10" s="35"/>
      <c r="FJ10" s="35"/>
      <c r="FK10" s="35"/>
      <c r="FL10" s="35"/>
      <c r="FM10" s="35"/>
      <c r="FN10" s="35"/>
      <c r="FO10" s="35"/>
      <c r="FP10" s="35"/>
      <c r="FQ10" s="35"/>
      <c r="FR10" s="35"/>
      <c r="FS10" s="35"/>
      <c r="FT10" s="35"/>
      <c r="FU10" s="35"/>
      <c r="FV10" s="35"/>
      <c r="FW10" s="35"/>
      <c r="FX10" s="35"/>
      <c r="FY10" s="35"/>
      <c r="FZ10" s="35"/>
      <c r="GA10" s="35"/>
      <c r="GB10" s="35"/>
      <c r="GC10" s="35"/>
      <c r="GD10" s="35"/>
      <c r="GE10" s="35"/>
      <c r="GF10" s="35"/>
      <c r="GG10" s="35"/>
      <c r="GH10" s="35"/>
      <c r="GI10" s="35"/>
      <c r="GJ10" s="35"/>
      <c r="GK10" s="35"/>
      <c r="GL10" s="35"/>
      <c r="GM10" s="35"/>
      <c r="GN10" s="35"/>
      <c r="GO10" s="35"/>
      <c r="GP10" s="35"/>
      <c r="GQ10" s="35"/>
      <c r="GR10" s="35"/>
      <c r="GS10" s="35"/>
    </row>
    <row r="11" spans="1:201" s="34" customFormat="1" ht="38.25" customHeight="1">
      <c r="A11" s="216" t="s">
        <v>103</v>
      </c>
      <c r="B11" s="142"/>
      <c r="C11" s="202" t="s">
        <v>109</v>
      </c>
      <c r="D11" s="203" t="s">
        <v>110</v>
      </c>
      <c r="E11" s="204" t="s">
        <v>111</v>
      </c>
      <c r="F11" s="51"/>
      <c r="G11" s="44"/>
      <c r="H11" s="45"/>
      <c r="I11" s="45"/>
      <c r="J11" s="45"/>
      <c r="K11" s="45"/>
      <c r="L11" s="45"/>
      <c r="M11" s="45"/>
      <c r="N11" s="45"/>
      <c r="O11" s="45"/>
      <c r="P11" s="44"/>
      <c r="Q11" s="45"/>
      <c r="R11" s="45"/>
      <c r="S11" s="47"/>
      <c r="T11" s="44"/>
      <c r="U11" s="48"/>
      <c r="V11" s="49"/>
      <c r="W11" s="49"/>
      <c r="X11" s="49"/>
      <c r="Y11" s="49"/>
      <c r="Z11" s="50"/>
      <c r="AA11" s="170" t="s">
        <v>143</v>
      </c>
      <c r="AB11" s="168"/>
      <c r="AC11" s="44"/>
      <c r="AD11" s="47"/>
      <c r="AE11" s="47"/>
      <c r="AF11" s="63"/>
      <c r="AG11" s="47"/>
      <c r="AH11" s="63" t="s">
        <v>49</v>
      </c>
      <c r="AI11" s="98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</row>
    <row r="12" spans="1:201" s="35" customFormat="1" ht="38.25" customHeight="1">
      <c r="A12" s="45" t="s">
        <v>103</v>
      </c>
      <c r="B12" s="153">
        <v>5027</v>
      </c>
      <c r="C12" s="154" t="s">
        <v>121</v>
      </c>
      <c r="D12" s="137" t="s">
        <v>122</v>
      </c>
      <c r="E12" s="138" t="s">
        <v>123</v>
      </c>
      <c r="F12" s="51"/>
      <c r="G12" s="44"/>
      <c r="H12" s="45"/>
      <c r="I12" s="45"/>
      <c r="J12" s="45"/>
      <c r="K12" s="45"/>
      <c r="L12" s="45"/>
      <c r="M12" s="45"/>
      <c r="N12" s="45"/>
      <c r="O12" s="45"/>
      <c r="P12" s="44"/>
      <c r="Q12" s="45"/>
      <c r="R12" s="45"/>
      <c r="S12" s="47"/>
      <c r="T12" s="44"/>
      <c r="U12" s="48"/>
      <c r="V12" s="49"/>
      <c r="W12" s="49"/>
      <c r="X12" s="49"/>
      <c r="Y12" s="49"/>
      <c r="Z12" s="50"/>
      <c r="AA12" s="82" t="s">
        <v>143</v>
      </c>
      <c r="AB12" s="130"/>
      <c r="AC12" s="44" t="s">
        <v>97</v>
      </c>
      <c r="AD12" s="67"/>
      <c r="AE12" s="67"/>
      <c r="AF12" s="67"/>
      <c r="AG12" s="72"/>
      <c r="AH12" s="63" t="s">
        <v>49</v>
      </c>
      <c r="AI12" s="101"/>
      <c r="EX12" s="40"/>
    </row>
    <row r="13" spans="1:201" s="35" customFormat="1" ht="38.25" customHeight="1">
      <c r="A13" s="45" t="s">
        <v>102</v>
      </c>
      <c r="B13" s="187">
        <v>77390</v>
      </c>
      <c r="C13" s="182" t="s">
        <v>87</v>
      </c>
      <c r="D13" s="171" t="s">
        <v>107</v>
      </c>
      <c r="E13" s="172" t="s">
        <v>108</v>
      </c>
      <c r="F13" s="199"/>
      <c r="G13" s="143"/>
      <c r="H13" s="144"/>
      <c r="I13" s="45"/>
      <c r="J13" s="45"/>
      <c r="K13" s="45"/>
      <c r="L13" s="45"/>
      <c r="M13" s="45"/>
      <c r="N13" s="45"/>
      <c r="O13" s="45"/>
      <c r="P13" s="44"/>
      <c r="Q13" s="45"/>
      <c r="R13" s="45"/>
      <c r="S13" s="47"/>
      <c r="T13" s="44"/>
      <c r="U13" s="48"/>
      <c r="V13" s="49"/>
      <c r="W13" s="49"/>
      <c r="X13" s="49"/>
      <c r="Y13" s="49"/>
      <c r="Z13" s="50"/>
      <c r="AA13" s="82"/>
      <c r="AB13" s="170"/>
      <c r="AC13" s="44" t="s">
        <v>98</v>
      </c>
      <c r="AD13" s="67"/>
      <c r="AE13" s="67"/>
      <c r="AF13" s="67"/>
      <c r="AG13" s="72"/>
      <c r="AH13" s="63" t="s">
        <v>49</v>
      </c>
      <c r="AI13" s="101"/>
      <c r="EX13" s="40"/>
    </row>
    <row r="14" spans="1:201" s="34" customFormat="1" ht="38.25" customHeight="1">
      <c r="A14" s="216" t="s">
        <v>103</v>
      </c>
      <c r="B14" s="183">
        <v>1542</v>
      </c>
      <c r="C14" s="183" t="s">
        <v>88</v>
      </c>
      <c r="D14" s="221" t="s">
        <v>72</v>
      </c>
      <c r="E14" s="222" t="s">
        <v>89</v>
      </c>
      <c r="F14" s="199"/>
      <c r="G14" s="143"/>
      <c r="H14" s="144"/>
      <c r="I14" s="45"/>
      <c r="J14" s="45"/>
      <c r="K14" s="45"/>
      <c r="L14" s="45"/>
      <c r="M14" s="45"/>
      <c r="N14" s="45"/>
      <c r="O14" s="45"/>
      <c r="P14" s="44"/>
      <c r="Q14" s="45"/>
      <c r="R14" s="45"/>
      <c r="S14" s="47"/>
      <c r="T14" s="44"/>
      <c r="U14" s="48"/>
      <c r="V14" s="49"/>
      <c r="W14" s="49"/>
      <c r="X14" s="49"/>
      <c r="Y14" s="49"/>
      <c r="Z14" s="50"/>
      <c r="AA14" s="82" t="s">
        <v>93</v>
      </c>
      <c r="AB14" s="170" t="s">
        <v>94</v>
      </c>
      <c r="AC14" s="44"/>
      <c r="AD14" s="65"/>
      <c r="AE14" s="65"/>
      <c r="AF14" s="63" t="s">
        <v>49</v>
      </c>
      <c r="AG14" s="65"/>
      <c r="AH14" s="63" t="s">
        <v>49</v>
      </c>
      <c r="AI14" s="96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5"/>
      <c r="GJ14" s="35"/>
      <c r="GK14" s="35"/>
      <c r="GL14" s="35"/>
      <c r="GM14" s="35"/>
      <c r="GN14" s="35"/>
      <c r="GO14" s="35"/>
      <c r="GP14" s="35"/>
      <c r="GQ14" s="35"/>
      <c r="GR14" s="35"/>
      <c r="GS14" s="35"/>
    </row>
    <row r="15" spans="1:201" s="35" customFormat="1" ht="38.25" customHeight="1">
      <c r="A15" s="45" t="s">
        <v>103</v>
      </c>
      <c r="B15" s="183">
        <v>56759</v>
      </c>
      <c r="C15" s="183" t="s">
        <v>71</v>
      </c>
      <c r="D15" s="174" t="s">
        <v>72</v>
      </c>
      <c r="E15" s="175" t="s">
        <v>73</v>
      </c>
      <c r="F15" s="51"/>
      <c r="G15" s="44"/>
      <c r="H15" s="45"/>
      <c r="I15" s="45"/>
      <c r="J15" s="45"/>
      <c r="K15" s="45"/>
      <c r="L15" s="45"/>
      <c r="M15" s="45"/>
      <c r="N15" s="45"/>
      <c r="O15" s="45"/>
      <c r="P15" s="44"/>
      <c r="Q15" s="45"/>
      <c r="R15" s="45"/>
      <c r="S15" s="47"/>
      <c r="T15" s="44"/>
      <c r="U15" s="48"/>
      <c r="V15" s="49"/>
      <c r="W15" s="49"/>
      <c r="X15" s="49"/>
      <c r="Y15" s="49"/>
      <c r="Z15" s="50"/>
      <c r="AA15" s="170"/>
      <c r="AB15" s="168" t="s">
        <v>94</v>
      </c>
      <c r="AC15" s="44"/>
      <c r="AD15" s="67"/>
      <c r="AE15" s="67"/>
      <c r="AF15" s="67"/>
      <c r="AG15" s="72"/>
      <c r="AH15" s="63" t="s">
        <v>49</v>
      </c>
      <c r="AI15" s="99"/>
      <c r="EX15" s="40"/>
    </row>
    <row r="16" spans="1:201" s="35" customFormat="1" ht="38.25" customHeight="1">
      <c r="A16" s="45"/>
      <c r="B16" s="219">
        <v>97011</v>
      </c>
      <c r="C16" s="182" t="s">
        <v>77</v>
      </c>
      <c r="D16" s="171" t="s">
        <v>82</v>
      </c>
      <c r="E16" s="172" t="s">
        <v>83</v>
      </c>
      <c r="F16" s="51"/>
      <c r="G16" s="44"/>
      <c r="H16" s="45"/>
      <c r="I16" s="45"/>
      <c r="J16" s="45"/>
      <c r="K16" s="45"/>
      <c r="L16" s="45"/>
      <c r="M16" s="45"/>
      <c r="N16" s="45"/>
      <c r="O16" s="45"/>
      <c r="P16" s="44"/>
      <c r="Q16" s="45"/>
      <c r="R16" s="45"/>
      <c r="S16" s="47"/>
      <c r="T16" s="44"/>
      <c r="U16" s="48"/>
      <c r="V16" s="49"/>
      <c r="W16" s="49"/>
      <c r="X16" s="49"/>
      <c r="Y16" s="49"/>
      <c r="Z16" s="50"/>
      <c r="AA16" s="170" t="s">
        <v>79</v>
      </c>
      <c r="AB16" s="168"/>
      <c r="AC16" s="44"/>
      <c r="AD16" s="67"/>
      <c r="AE16" s="67"/>
      <c r="AF16" s="67"/>
      <c r="AG16" s="72"/>
      <c r="AH16" s="63"/>
      <c r="AI16" s="99"/>
      <c r="EX16" s="40"/>
    </row>
    <row r="17" spans="1:154" s="35" customFormat="1" ht="38.25" customHeight="1">
      <c r="A17" s="45" t="s">
        <v>103</v>
      </c>
      <c r="B17" s="183"/>
      <c r="C17" s="183" t="s">
        <v>125</v>
      </c>
      <c r="D17" s="174" t="s">
        <v>70</v>
      </c>
      <c r="E17" s="175" t="s">
        <v>124</v>
      </c>
      <c r="F17" s="51"/>
      <c r="G17" s="44"/>
      <c r="H17" s="45"/>
      <c r="I17" s="45"/>
      <c r="J17" s="45"/>
      <c r="K17" s="45"/>
      <c r="L17" s="45"/>
      <c r="M17" s="45"/>
      <c r="N17" s="45"/>
      <c r="O17" s="45"/>
      <c r="P17" s="44"/>
      <c r="Q17" s="45"/>
      <c r="R17" s="45"/>
      <c r="S17" s="47"/>
      <c r="T17" s="44"/>
      <c r="U17" s="48"/>
      <c r="V17" s="49"/>
      <c r="W17" s="49"/>
      <c r="X17" s="49"/>
      <c r="Y17" s="49"/>
      <c r="Z17" s="50"/>
      <c r="AA17" s="170"/>
      <c r="AB17" s="168" t="s">
        <v>143</v>
      </c>
      <c r="AC17" s="44"/>
      <c r="AD17" s="67"/>
      <c r="AE17" s="67"/>
      <c r="AF17" s="67"/>
      <c r="AG17" s="72"/>
      <c r="AH17" s="63" t="s">
        <v>49</v>
      </c>
      <c r="EX17" s="40"/>
    </row>
    <row r="18" spans="1:154" s="35" customFormat="1" ht="38.25" customHeight="1">
      <c r="A18" s="45" t="s">
        <v>103</v>
      </c>
      <c r="B18" s="139">
        <v>661</v>
      </c>
      <c r="C18" s="136" t="s">
        <v>59</v>
      </c>
      <c r="D18" s="137" t="s">
        <v>69</v>
      </c>
      <c r="E18" s="138" t="s">
        <v>61</v>
      </c>
      <c r="F18" s="105">
        <v>165</v>
      </c>
      <c r="G18" s="105"/>
      <c r="H18" s="105"/>
      <c r="I18" s="105">
        <v>6</v>
      </c>
      <c r="J18" s="105">
        <v>9</v>
      </c>
      <c r="K18" s="105"/>
      <c r="L18" s="105"/>
      <c r="M18" s="105"/>
      <c r="N18" s="105"/>
      <c r="O18" s="105">
        <f>SUM(F18:N18)</f>
        <v>180</v>
      </c>
      <c r="P18" s="105"/>
      <c r="Q18" s="105">
        <v>15</v>
      </c>
      <c r="R18" s="105"/>
      <c r="S18" s="105">
        <f>+O18+Q18</f>
        <v>195</v>
      </c>
      <c r="T18" s="110">
        <f>TIME(0,0,S18)</f>
        <v>2.2569444444444447E-3</v>
      </c>
      <c r="U18" s="111">
        <v>0.71798611111111099</v>
      </c>
      <c r="V18" s="111" t="e">
        <f>+U18-$U$3</f>
        <v>#VALUE!</v>
      </c>
      <c r="W18" s="111" t="e">
        <f>+T18*$C$3</f>
        <v>#VALUE!</v>
      </c>
      <c r="X18" s="111" t="e">
        <f>+V18-W18</f>
        <v>#VALUE!</v>
      </c>
      <c r="Y18" s="112" t="s">
        <v>55</v>
      </c>
      <c r="Z18" s="112"/>
      <c r="AA18" s="167" t="s">
        <v>143</v>
      </c>
      <c r="AB18" s="168"/>
      <c r="AC18" s="44" t="s">
        <v>97</v>
      </c>
      <c r="AD18" s="67"/>
      <c r="AE18" s="67"/>
      <c r="AF18" s="67"/>
      <c r="AG18" s="72"/>
      <c r="AH18" s="63" t="s">
        <v>49</v>
      </c>
      <c r="EX18" s="40"/>
    </row>
    <row r="19" spans="1:154" s="35" customFormat="1" ht="38.25" customHeight="1">
      <c r="A19" s="45" t="s">
        <v>105</v>
      </c>
      <c r="B19" s="153">
        <v>873</v>
      </c>
      <c r="C19" s="154" t="s">
        <v>126</v>
      </c>
      <c r="D19" s="137" t="s">
        <v>42</v>
      </c>
      <c r="E19" s="138" t="s">
        <v>127</v>
      </c>
      <c r="F19" s="106">
        <v>192</v>
      </c>
      <c r="G19" s="105">
        <v>6</v>
      </c>
      <c r="H19" s="106"/>
      <c r="I19" s="105"/>
      <c r="J19" s="106"/>
      <c r="K19" s="106"/>
      <c r="L19" s="106"/>
      <c r="M19" s="107">
        <v>-6</v>
      </c>
      <c r="N19" s="107"/>
      <c r="O19" s="109">
        <f>SUM(F19:N19)</f>
        <v>192</v>
      </c>
      <c r="P19" s="106"/>
      <c r="Q19" s="109">
        <v>18</v>
      </c>
      <c r="R19" s="106"/>
      <c r="S19" s="109">
        <f>+O19+Q19</f>
        <v>210</v>
      </c>
      <c r="T19" s="110">
        <f>TIME(0,0,S19)</f>
        <v>2.4305555555555556E-3</v>
      </c>
      <c r="U19" s="111">
        <v>0.63465277777777795</v>
      </c>
      <c r="V19" s="111" t="e">
        <f>+U19-$U$3</f>
        <v>#VALUE!</v>
      </c>
      <c r="W19" s="111" t="e">
        <f>+T19*$C$3</f>
        <v>#VALUE!</v>
      </c>
      <c r="X19" s="111" t="e">
        <f>+V19-W19</f>
        <v>#VALUE!</v>
      </c>
      <c r="Y19" s="112" t="s">
        <v>56</v>
      </c>
      <c r="Z19" s="112"/>
      <c r="AA19" s="168" t="s">
        <v>143</v>
      </c>
      <c r="AB19" s="169" t="s">
        <v>143</v>
      </c>
      <c r="AC19" s="227" t="s">
        <v>97</v>
      </c>
      <c r="AD19" s="67"/>
      <c r="AE19" s="67"/>
      <c r="AF19" s="67"/>
      <c r="AG19" s="72"/>
      <c r="AH19" s="63" t="s">
        <v>49</v>
      </c>
      <c r="EX19" s="40"/>
    </row>
    <row r="20" spans="1:154" s="35" customFormat="1" ht="38.25" customHeight="1">
      <c r="A20" s="45" t="s">
        <v>103</v>
      </c>
      <c r="B20" s="217">
        <v>56091</v>
      </c>
      <c r="C20" s="218" t="s">
        <v>118</v>
      </c>
      <c r="D20" s="219" t="s">
        <v>119</v>
      </c>
      <c r="E20" s="220" t="s">
        <v>120</v>
      </c>
      <c r="F20" s="199"/>
      <c r="G20" s="143"/>
      <c r="H20" s="144"/>
      <c r="I20" s="45"/>
      <c r="J20" s="45"/>
      <c r="K20" s="45"/>
      <c r="L20" s="45"/>
      <c r="M20" s="45"/>
      <c r="N20" s="45"/>
      <c r="O20" s="45"/>
      <c r="P20" s="44"/>
      <c r="Q20" s="45"/>
      <c r="R20" s="45"/>
      <c r="S20" s="47"/>
      <c r="T20" s="44"/>
      <c r="U20" s="48"/>
      <c r="V20" s="49"/>
      <c r="W20" s="49"/>
      <c r="X20" s="49"/>
      <c r="Y20" s="49"/>
      <c r="Z20" s="50"/>
      <c r="AA20" s="82" t="s">
        <v>93</v>
      </c>
      <c r="AB20" s="170" t="s">
        <v>95</v>
      </c>
      <c r="AC20" s="44"/>
      <c r="AD20" s="67"/>
      <c r="AE20" s="67"/>
      <c r="AF20" s="67"/>
      <c r="AG20" s="72"/>
      <c r="AH20" s="63" t="s">
        <v>49</v>
      </c>
      <c r="EX20" s="40"/>
    </row>
    <row r="21" spans="1:154" s="35" customFormat="1" ht="38.25" customHeight="1">
      <c r="A21" s="45" t="s">
        <v>102</v>
      </c>
      <c r="B21" s="187">
        <v>46304</v>
      </c>
      <c r="C21" s="182" t="s">
        <v>116</v>
      </c>
      <c r="D21" s="171" t="s">
        <v>42</v>
      </c>
      <c r="E21" s="172" t="s">
        <v>117</v>
      </c>
      <c r="F21" s="51"/>
      <c r="G21" s="44"/>
      <c r="H21" s="45"/>
      <c r="I21" s="45"/>
      <c r="J21" s="45"/>
      <c r="K21" s="45"/>
      <c r="L21" s="45"/>
      <c r="M21" s="45"/>
      <c r="N21" s="45"/>
      <c r="O21" s="45"/>
      <c r="P21" s="44"/>
      <c r="Q21" s="45"/>
      <c r="R21" s="45"/>
      <c r="S21" s="47"/>
      <c r="T21" s="44"/>
      <c r="U21" s="48"/>
      <c r="V21" s="49"/>
      <c r="W21" s="49"/>
      <c r="X21" s="49"/>
      <c r="Y21" s="49"/>
      <c r="Z21" s="50"/>
      <c r="AA21" s="82" t="s">
        <v>143</v>
      </c>
      <c r="AB21" s="130" t="s">
        <v>143</v>
      </c>
      <c r="AC21" s="44" t="s">
        <v>97</v>
      </c>
      <c r="AD21" s="67"/>
      <c r="AE21" s="67"/>
      <c r="AF21" s="67"/>
      <c r="AG21" s="72"/>
      <c r="AH21" s="63" t="s">
        <v>49</v>
      </c>
      <c r="EX21" s="40"/>
    </row>
    <row r="22" spans="1:154" s="35" customFormat="1" ht="38.25" customHeight="1">
      <c r="A22" s="45" t="s">
        <v>103</v>
      </c>
      <c r="B22" s="135"/>
      <c r="C22" s="154" t="s">
        <v>66</v>
      </c>
      <c r="D22" s="137" t="s">
        <v>67</v>
      </c>
      <c r="E22" s="138" t="s">
        <v>68</v>
      </c>
      <c r="F22" s="51"/>
      <c r="G22" s="44"/>
      <c r="H22" s="45"/>
      <c r="I22" s="45"/>
      <c r="J22" s="45"/>
      <c r="K22" s="45"/>
      <c r="L22" s="45"/>
      <c r="M22" s="45"/>
      <c r="N22" s="45"/>
      <c r="O22" s="45"/>
      <c r="P22" s="44"/>
      <c r="Q22" s="45"/>
      <c r="R22" s="45"/>
      <c r="S22" s="47"/>
      <c r="T22" s="44"/>
      <c r="U22" s="48"/>
      <c r="V22" s="49"/>
      <c r="W22" s="49"/>
      <c r="X22" s="49"/>
      <c r="Y22" s="49"/>
      <c r="Z22" s="50"/>
      <c r="AA22" s="170" t="s">
        <v>143</v>
      </c>
      <c r="AB22" s="168"/>
      <c r="AC22" s="44"/>
      <c r="AD22" s="67"/>
      <c r="AE22" s="67"/>
      <c r="AF22" s="67"/>
      <c r="AG22" s="72"/>
      <c r="AH22" s="63" t="s">
        <v>49</v>
      </c>
      <c r="EX22" s="40"/>
    </row>
    <row r="23" spans="1:154" s="35" customFormat="1" ht="38.25" customHeight="1">
      <c r="A23" s="45" t="s">
        <v>106</v>
      </c>
      <c r="B23" s="135">
        <v>5118</v>
      </c>
      <c r="C23" s="154" t="s">
        <v>62</v>
      </c>
      <c r="D23" s="137" t="s">
        <v>112</v>
      </c>
      <c r="E23" s="138" t="s">
        <v>113</v>
      </c>
      <c r="F23" s="51"/>
      <c r="G23" s="44"/>
      <c r="H23" s="45"/>
      <c r="I23" s="45"/>
      <c r="J23" s="45"/>
      <c r="K23" s="45"/>
      <c r="L23" s="45"/>
      <c r="M23" s="45"/>
      <c r="N23" s="45"/>
      <c r="O23" s="45"/>
      <c r="P23" s="44"/>
      <c r="Q23" s="45"/>
      <c r="R23" s="45"/>
      <c r="S23" s="47"/>
      <c r="T23" s="44"/>
      <c r="U23" s="48"/>
      <c r="V23" s="49"/>
      <c r="W23" s="49"/>
      <c r="X23" s="49"/>
      <c r="Y23" s="49"/>
      <c r="Z23" s="50"/>
      <c r="AA23" s="82"/>
      <c r="AB23" s="130" t="s">
        <v>143</v>
      </c>
      <c r="AC23" s="44" t="s">
        <v>97</v>
      </c>
      <c r="AD23" s="67"/>
      <c r="AE23" s="67"/>
      <c r="AF23" s="67"/>
      <c r="AG23" s="72"/>
      <c r="AH23" s="63" t="s">
        <v>49</v>
      </c>
      <c r="EX23" s="40"/>
    </row>
    <row r="24" spans="1:154" s="35" customFormat="1" ht="38.25" customHeight="1">
      <c r="A24" s="45"/>
      <c r="B24" s="135">
        <v>598</v>
      </c>
      <c r="C24" s="147" t="s">
        <v>144</v>
      </c>
      <c r="D24" s="148" t="s">
        <v>45</v>
      </c>
      <c r="E24" s="149" t="s">
        <v>46</v>
      </c>
      <c r="F24" s="105">
        <v>135</v>
      </c>
      <c r="G24" s="106"/>
      <c r="H24" s="106"/>
      <c r="I24" s="105">
        <v>6</v>
      </c>
      <c r="J24" s="106"/>
      <c r="K24" s="106"/>
      <c r="L24" s="106"/>
      <c r="M24" s="107"/>
      <c r="N24" s="107"/>
      <c r="O24" s="108">
        <f>SUM(F24:N24)</f>
        <v>141</v>
      </c>
      <c r="P24" s="106"/>
      <c r="Q24" s="109">
        <v>16</v>
      </c>
      <c r="R24" s="106"/>
      <c r="S24" s="109">
        <f>+O24+Q24</f>
        <v>157</v>
      </c>
      <c r="T24" s="110">
        <f>TIME(0,0,S24)</f>
        <v>1.8171296296296297E-3</v>
      </c>
      <c r="U24" s="111">
        <v>0.59785879629629635</v>
      </c>
      <c r="V24" s="111" t="e">
        <f>+U24-$U$3</f>
        <v>#VALUE!</v>
      </c>
      <c r="W24" s="111" t="e">
        <f>+T24*$C$3</f>
        <v>#VALUE!</v>
      </c>
      <c r="X24" s="111" t="e">
        <f>V24-W24</f>
        <v>#VALUE!</v>
      </c>
      <c r="Y24" s="112" t="s">
        <v>50</v>
      </c>
      <c r="Z24" s="112"/>
      <c r="AA24" s="167" t="s">
        <v>143</v>
      </c>
      <c r="AB24" s="168" t="s">
        <v>143</v>
      </c>
      <c r="AC24" s="53" t="s">
        <v>97</v>
      </c>
      <c r="AD24" s="67"/>
      <c r="AE24" s="67"/>
      <c r="AF24" s="67"/>
      <c r="AG24" s="72"/>
      <c r="AH24" s="63" t="s">
        <v>49</v>
      </c>
      <c r="EX24" s="40"/>
    </row>
    <row r="25" spans="1:154" s="35" customFormat="1" ht="38.25" customHeight="1">
      <c r="A25" s="45"/>
      <c r="B25" s="223">
        <v>46965</v>
      </c>
      <c r="C25" s="223" t="s">
        <v>90</v>
      </c>
      <c r="D25" s="224" t="s">
        <v>91</v>
      </c>
      <c r="E25" s="225" t="s">
        <v>92</v>
      </c>
      <c r="F25" s="199"/>
      <c r="G25" s="143"/>
      <c r="H25" s="144"/>
      <c r="I25" s="45"/>
      <c r="J25" s="45"/>
      <c r="K25" s="45"/>
      <c r="L25" s="45"/>
      <c r="M25" s="45"/>
      <c r="N25" s="45"/>
      <c r="O25" s="45"/>
      <c r="P25" s="44"/>
      <c r="Q25" s="45"/>
      <c r="R25" s="45"/>
      <c r="S25" s="47"/>
      <c r="T25" s="44"/>
      <c r="U25" s="48"/>
      <c r="V25" s="49"/>
      <c r="W25" s="49"/>
      <c r="X25" s="49"/>
      <c r="Y25" s="49"/>
      <c r="Z25" s="50"/>
      <c r="AA25" s="82" t="s">
        <v>93</v>
      </c>
      <c r="AB25" s="170"/>
      <c r="AC25" s="44"/>
      <c r="AD25" s="67"/>
      <c r="AE25" s="67"/>
      <c r="AF25" s="67"/>
      <c r="AG25" s="72"/>
      <c r="AH25" s="63" t="s">
        <v>49</v>
      </c>
      <c r="EX25" s="40"/>
    </row>
    <row r="26" spans="1:154" s="35" customFormat="1" ht="38.25" customHeight="1">
      <c r="A26" s="45"/>
      <c r="B26" s="183"/>
      <c r="C26" s="183"/>
      <c r="D26" s="174"/>
      <c r="E26" s="135"/>
      <c r="F26" s="147" t="s">
        <v>144</v>
      </c>
      <c r="G26" s="148" t="s">
        <v>45</v>
      </c>
      <c r="H26" s="149" t="s">
        <v>46</v>
      </c>
      <c r="I26" s="45"/>
      <c r="J26" s="45"/>
      <c r="K26" s="45"/>
      <c r="L26" s="45"/>
      <c r="M26" s="45"/>
      <c r="N26" s="45"/>
      <c r="O26" s="45"/>
      <c r="P26" s="44"/>
      <c r="Q26" s="45"/>
      <c r="R26" s="45"/>
      <c r="S26" s="47"/>
      <c r="T26" s="44"/>
      <c r="U26" s="48"/>
      <c r="V26" s="49"/>
      <c r="W26" s="49"/>
      <c r="X26" s="49"/>
      <c r="Y26" s="49"/>
      <c r="Z26" s="50"/>
      <c r="AA26" s="230"/>
      <c r="AB26" s="170"/>
      <c r="AC26" s="55"/>
      <c r="AD26" s="67"/>
      <c r="AE26" s="67"/>
      <c r="AF26" s="67"/>
      <c r="AG26" s="72"/>
      <c r="AH26" s="63" t="s">
        <v>49</v>
      </c>
      <c r="EX26" s="40"/>
    </row>
    <row r="27" spans="1:154" s="35" customFormat="1" ht="38.25" customHeight="1">
      <c r="A27" s="45"/>
      <c r="B27" s="183"/>
      <c r="C27" s="183"/>
      <c r="D27" s="174"/>
      <c r="E27" s="135"/>
      <c r="F27" s="147" t="s">
        <v>144</v>
      </c>
      <c r="G27" s="148" t="s">
        <v>45</v>
      </c>
      <c r="H27" s="149" t="s">
        <v>46</v>
      </c>
      <c r="I27" s="45"/>
      <c r="J27" s="45"/>
      <c r="K27" s="45"/>
      <c r="L27" s="45"/>
      <c r="M27" s="45"/>
      <c r="N27" s="45"/>
      <c r="O27" s="45"/>
      <c r="P27" s="44"/>
      <c r="Q27" s="45"/>
      <c r="R27" s="45"/>
      <c r="S27" s="47"/>
      <c r="T27" s="44"/>
      <c r="U27" s="48"/>
      <c r="V27" s="49"/>
      <c r="W27" s="49"/>
      <c r="X27" s="49"/>
      <c r="Y27" s="49"/>
      <c r="Z27" s="50"/>
      <c r="AA27" s="230"/>
      <c r="AB27" s="170"/>
      <c r="AC27" s="55"/>
      <c r="AD27" s="67"/>
      <c r="AE27" s="67"/>
      <c r="AF27" s="67"/>
      <c r="AG27" s="72"/>
      <c r="AH27" s="63" t="s">
        <v>49</v>
      </c>
      <c r="EX27" s="40"/>
    </row>
    <row r="28" spans="1:154" ht="24" customHeight="1">
      <c r="B28" s="5"/>
      <c r="C28" s="7"/>
      <c r="D28" s="8"/>
      <c r="E28" s="9"/>
      <c r="F28" s="201" t="s">
        <v>59</v>
      </c>
      <c r="G28" s="137" t="s">
        <v>69</v>
      </c>
      <c r="H28" s="138" t="s">
        <v>61</v>
      </c>
      <c r="O28" s="11"/>
      <c r="P28" s="12"/>
      <c r="R28" s="11"/>
      <c r="S28" s="13"/>
      <c r="T28" s="14"/>
      <c r="Y28" s="11"/>
      <c r="Z28" s="15"/>
      <c r="AA28" s="231"/>
      <c r="AB28" s="5"/>
      <c r="AC28" s="228"/>
      <c r="AD28" s="5"/>
      <c r="AE28" s="5"/>
      <c r="AF28" s="5"/>
      <c r="AG28" s="1"/>
      <c r="AH28" s="4"/>
    </row>
    <row r="29" spans="1:154" ht="24" customHeight="1">
      <c r="B29" s="5"/>
      <c r="C29" s="7"/>
      <c r="D29" s="8"/>
      <c r="E29" s="9"/>
      <c r="F29" s="199" t="s">
        <v>57</v>
      </c>
      <c r="G29" s="143" t="s">
        <v>43</v>
      </c>
      <c r="H29" s="144" t="s">
        <v>58</v>
      </c>
      <c r="O29" s="11"/>
      <c r="P29" s="12"/>
      <c r="R29" s="11"/>
      <c r="S29" s="13"/>
      <c r="T29" s="14"/>
      <c r="Y29" s="11"/>
      <c r="Z29" s="15"/>
      <c r="AA29" s="231"/>
      <c r="AB29" s="5"/>
      <c r="AC29" s="228"/>
      <c r="AD29" s="5"/>
      <c r="AE29" s="5"/>
      <c r="AF29" s="5"/>
      <c r="AG29" s="1"/>
      <c r="AH29" s="4"/>
    </row>
    <row r="30" spans="1:154" ht="24" customHeight="1">
      <c r="B30" s="5"/>
      <c r="C30" s="7"/>
      <c r="D30" s="8"/>
      <c r="E30" s="9"/>
      <c r="F30" s="200" t="s">
        <v>126</v>
      </c>
      <c r="G30" s="137" t="s">
        <v>42</v>
      </c>
      <c r="H30" s="138" t="s">
        <v>127</v>
      </c>
      <c r="O30" s="11"/>
      <c r="P30" s="12"/>
      <c r="R30" s="11"/>
      <c r="S30" s="13"/>
      <c r="T30" s="14"/>
      <c r="Y30" s="11"/>
      <c r="Z30" s="15"/>
      <c r="AA30" s="231"/>
      <c r="AB30" s="5"/>
      <c r="AC30" s="228"/>
      <c r="AD30" s="5"/>
      <c r="AE30" s="5"/>
      <c r="AF30" s="5"/>
      <c r="AG30" s="1"/>
      <c r="AH30" s="4"/>
    </row>
    <row r="31" spans="1:154" ht="24" customHeight="1">
      <c r="B31" s="5"/>
      <c r="C31" s="7"/>
      <c r="D31" s="8"/>
      <c r="E31" s="9"/>
      <c r="F31" s="199" t="s">
        <v>114</v>
      </c>
      <c r="G31" s="143" t="s">
        <v>43</v>
      </c>
      <c r="H31" s="144" t="s">
        <v>115</v>
      </c>
      <c r="O31" s="11"/>
      <c r="P31" s="12"/>
      <c r="R31" s="11"/>
      <c r="S31" s="13"/>
      <c r="T31" s="14"/>
      <c r="Y31" s="11"/>
      <c r="Z31" s="15"/>
      <c r="AA31" s="231"/>
      <c r="AB31" s="5"/>
      <c r="AC31" s="228"/>
      <c r="AD31" s="5"/>
      <c r="AE31" s="5"/>
      <c r="AF31" s="5"/>
      <c r="AG31" s="1"/>
      <c r="AH31" s="4"/>
    </row>
    <row r="32" spans="1:154" ht="24" customHeight="1">
      <c r="B32" s="5"/>
      <c r="C32" s="7"/>
      <c r="D32" s="8"/>
      <c r="E32" s="9"/>
      <c r="F32" s="200" t="s">
        <v>121</v>
      </c>
      <c r="G32" s="137" t="s">
        <v>122</v>
      </c>
      <c r="H32" s="138" t="s">
        <v>123</v>
      </c>
      <c r="O32" s="11"/>
      <c r="P32" s="12"/>
      <c r="R32" s="11"/>
      <c r="S32" s="13"/>
      <c r="T32" s="14"/>
      <c r="Y32" s="11"/>
      <c r="Z32" s="15"/>
      <c r="AA32" s="231"/>
      <c r="AB32" s="5"/>
      <c r="AC32" s="228"/>
      <c r="AD32" s="5"/>
      <c r="AE32" s="5"/>
      <c r="AF32" s="5"/>
      <c r="AG32" s="1"/>
      <c r="AH32" s="4"/>
    </row>
    <row r="33" spans="2:34" ht="24" customHeight="1">
      <c r="B33" s="5"/>
      <c r="C33" s="7"/>
      <c r="D33" s="8"/>
      <c r="E33" s="9"/>
      <c r="F33" s="154" t="s">
        <v>62</v>
      </c>
      <c r="G33" s="137" t="s">
        <v>112</v>
      </c>
      <c r="H33" s="138" t="s">
        <v>113</v>
      </c>
      <c r="O33" s="11"/>
      <c r="P33" s="12"/>
      <c r="R33" s="11"/>
      <c r="S33" s="13"/>
      <c r="T33" s="14"/>
      <c r="Y33" s="11"/>
      <c r="Z33" s="15"/>
      <c r="AA33" s="231"/>
      <c r="AB33" s="5"/>
      <c r="AC33" s="228"/>
      <c r="AD33" s="5"/>
      <c r="AE33" s="5"/>
      <c r="AF33" s="5"/>
      <c r="AG33" s="1"/>
      <c r="AH33" s="4"/>
    </row>
    <row r="34" spans="2:34" ht="24" customHeight="1">
      <c r="B34" s="5"/>
      <c r="C34" s="7"/>
      <c r="D34" s="8"/>
      <c r="E34" s="9"/>
      <c r="F34" s="198" t="s">
        <v>116</v>
      </c>
      <c r="G34" s="171" t="s">
        <v>42</v>
      </c>
      <c r="H34" s="172" t="s">
        <v>117</v>
      </c>
      <c r="O34" s="11"/>
      <c r="P34" s="12"/>
      <c r="R34" s="11"/>
      <c r="S34" s="13"/>
      <c r="T34" s="14"/>
      <c r="Y34" s="11"/>
      <c r="Z34" s="15"/>
      <c r="AA34" s="231"/>
      <c r="AB34" s="5"/>
      <c r="AC34" s="228"/>
      <c r="AD34" s="5"/>
      <c r="AE34" s="5"/>
      <c r="AF34" s="5"/>
      <c r="AG34" s="1"/>
      <c r="AH34" s="4"/>
    </row>
    <row r="35" spans="2:34" ht="24" customHeight="1">
      <c r="B35" s="5"/>
      <c r="C35" s="7"/>
      <c r="D35" s="8"/>
      <c r="E35" s="9"/>
      <c r="F35" s="199" t="s">
        <v>145</v>
      </c>
      <c r="G35" s="143" t="s">
        <v>43</v>
      </c>
      <c r="H35" s="144" t="s">
        <v>44</v>
      </c>
      <c r="O35" s="11"/>
      <c r="P35" s="12"/>
      <c r="R35" s="11"/>
      <c r="S35" s="13"/>
      <c r="T35" s="14"/>
      <c r="Y35" s="11"/>
      <c r="Z35" s="15"/>
      <c r="AA35" s="231"/>
      <c r="AB35" s="5"/>
      <c r="AC35" s="228"/>
      <c r="AD35" s="5"/>
      <c r="AE35" s="5"/>
      <c r="AF35" s="5"/>
      <c r="AG35" s="1"/>
      <c r="AH35" s="4"/>
    </row>
    <row r="36" spans="2:34" ht="24" customHeight="1">
      <c r="B36" s="5"/>
      <c r="C36" s="7"/>
      <c r="D36" s="8"/>
      <c r="E36" s="9"/>
      <c r="F36" s="200" t="s">
        <v>118</v>
      </c>
      <c r="G36" s="137" t="s">
        <v>119</v>
      </c>
      <c r="H36" s="138" t="s">
        <v>120</v>
      </c>
      <c r="O36" s="11"/>
      <c r="P36" s="12"/>
      <c r="R36" s="11"/>
      <c r="S36" s="13"/>
      <c r="T36" s="14"/>
      <c r="Y36" s="11"/>
      <c r="Z36" s="15"/>
      <c r="AA36" s="231"/>
      <c r="AB36" s="5"/>
      <c r="AC36" s="228"/>
      <c r="AD36" s="5"/>
      <c r="AE36" s="5"/>
      <c r="AF36" s="5"/>
      <c r="AG36" s="1"/>
      <c r="AH36" s="4"/>
    </row>
    <row r="37" spans="2:34" ht="24" customHeight="1">
      <c r="B37" s="5"/>
      <c r="C37" s="7"/>
      <c r="D37" s="8"/>
      <c r="E37" s="9"/>
      <c r="F37" s="210" t="s">
        <v>71</v>
      </c>
      <c r="G37" s="196" t="s">
        <v>72</v>
      </c>
      <c r="H37" s="197" t="s">
        <v>73</v>
      </c>
      <c r="O37" s="11"/>
      <c r="P37" s="12"/>
      <c r="R37" s="11"/>
      <c r="S37" s="13"/>
      <c r="T37" s="14"/>
      <c r="Y37" s="11"/>
      <c r="Z37" s="15"/>
      <c r="AA37" s="231"/>
      <c r="AB37" s="5"/>
      <c r="AC37" s="228"/>
      <c r="AD37" s="5"/>
      <c r="AE37" s="5"/>
      <c r="AF37" s="5"/>
      <c r="AG37" s="1"/>
      <c r="AH37" s="4"/>
    </row>
    <row r="38" spans="2:34" ht="24" customHeight="1">
      <c r="B38" s="5"/>
      <c r="C38" s="7"/>
      <c r="D38" s="8"/>
      <c r="E38" s="9"/>
      <c r="F38" s="136" t="s">
        <v>87</v>
      </c>
      <c r="G38" s="137" t="s">
        <v>107</v>
      </c>
      <c r="H38" s="138" t="s">
        <v>108</v>
      </c>
      <c r="O38" s="11"/>
      <c r="P38" s="12"/>
      <c r="R38" s="11"/>
      <c r="S38" s="13"/>
      <c r="T38" s="14"/>
      <c r="Y38" s="11"/>
      <c r="Z38" s="15"/>
      <c r="AA38" s="231"/>
      <c r="AB38" s="5"/>
      <c r="AC38" s="228"/>
      <c r="AD38" s="5"/>
      <c r="AE38" s="5"/>
      <c r="AF38" s="5"/>
      <c r="AG38" s="1"/>
      <c r="AH38" s="4"/>
    </row>
    <row r="39" spans="2:34" ht="24" customHeight="1">
      <c r="B39" s="5"/>
      <c r="C39" s="7"/>
      <c r="D39" s="8"/>
      <c r="E39" s="9"/>
      <c r="F39" s="201" t="s">
        <v>77</v>
      </c>
      <c r="G39" s="137" t="s">
        <v>82</v>
      </c>
      <c r="H39" s="138" t="s">
        <v>83</v>
      </c>
      <c r="O39" s="11"/>
      <c r="P39" s="12"/>
      <c r="R39" s="11"/>
      <c r="S39" s="13"/>
      <c r="T39" s="14"/>
      <c r="Y39" s="11"/>
      <c r="Z39" s="15"/>
      <c r="AA39" s="231"/>
      <c r="AB39" s="5"/>
      <c r="AC39" s="228"/>
      <c r="AD39" s="5"/>
      <c r="AE39" s="5"/>
      <c r="AF39" s="5"/>
      <c r="AG39" s="1"/>
      <c r="AH39" s="4"/>
    </row>
    <row r="40" spans="2:34" ht="24" customHeight="1">
      <c r="B40" s="5"/>
      <c r="C40" s="7"/>
      <c r="D40" s="8"/>
      <c r="E40" s="9"/>
      <c r="F40" s="209" t="s">
        <v>84</v>
      </c>
      <c r="G40" s="203" t="s">
        <v>85</v>
      </c>
      <c r="H40" s="204" t="s">
        <v>86</v>
      </c>
      <c r="O40" s="11"/>
      <c r="P40" s="12"/>
      <c r="R40" s="11"/>
      <c r="S40" s="13"/>
      <c r="T40" s="14"/>
      <c r="Y40" s="11"/>
      <c r="Z40" s="15"/>
      <c r="AA40" s="231"/>
      <c r="AB40" s="5"/>
      <c r="AC40" s="228"/>
      <c r="AD40" s="5"/>
      <c r="AE40" s="5"/>
      <c r="AF40" s="5"/>
      <c r="AG40" s="1"/>
      <c r="AH40" s="4"/>
    </row>
    <row r="41" spans="2:34" ht="24" customHeight="1">
      <c r="B41" s="5"/>
      <c r="C41" s="7"/>
      <c r="D41" s="8"/>
      <c r="E41" s="9"/>
      <c r="F41" s="200" t="s">
        <v>63</v>
      </c>
      <c r="G41" s="137" t="s">
        <v>64</v>
      </c>
      <c r="H41" s="138" t="s">
        <v>65</v>
      </c>
      <c r="O41" s="11"/>
      <c r="P41" s="12"/>
      <c r="R41" s="11"/>
      <c r="S41" s="13"/>
      <c r="T41" s="14"/>
      <c r="Y41" s="11"/>
      <c r="Z41" s="15"/>
      <c r="AA41" s="231"/>
      <c r="AB41" s="5"/>
      <c r="AC41" s="228"/>
      <c r="AD41" s="5"/>
      <c r="AE41" s="5"/>
      <c r="AF41" s="5"/>
      <c r="AG41" s="1"/>
      <c r="AH41" s="4"/>
    </row>
    <row r="42" spans="2:34" ht="24" customHeight="1">
      <c r="B42" s="5"/>
      <c r="C42" s="7"/>
      <c r="D42" s="8"/>
      <c r="E42" s="9"/>
      <c r="F42" s="200" t="s">
        <v>74</v>
      </c>
      <c r="G42" s="137" t="s">
        <v>75</v>
      </c>
      <c r="H42" s="138" t="s">
        <v>76</v>
      </c>
      <c r="O42" s="11"/>
      <c r="P42" s="12"/>
      <c r="R42" s="11"/>
      <c r="S42" s="13"/>
      <c r="T42" s="14"/>
      <c r="Y42" s="11"/>
      <c r="Z42" s="15"/>
      <c r="AA42" s="231"/>
      <c r="AB42" s="5"/>
      <c r="AC42" s="228"/>
      <c r="AD42" s="5"/>
      <c r="AE42" s="5"/>
      <c r="AF42" s="5"/>
      <c r="AG42" s="1"/>
      <c r="AH42" s="4"/>
    </row>
    <row r="43" spans="2:34" ht="24" customHeight="1">
      <c r="B43" s="5"/>
      <c r="C43" s="7"/>
      <c r="D43" s="8"/>
      <c r="E43" s="9"/>
      <c r="F43" s="183" t="s">
        <v>125</v>
      </c>
      <c r="G43" s="174" t="s">
        <v>70</v>
      </c>
      <c r="H43" s="175" t="s">
        <v>124</v>
      </c>
      <c r="O43" s="11"/>
      <c r="P43" s="12"/>
      <c r="R43" s="11"/>
      <c r="S43" s="13"/>
      <c r="T43" s="14"/>
      <c r="Y43" s="11"/>
      <c r="Z43" s="15"/>
      <c r="AA43" s="231"/>
      <c r="AB43" s="5"/>
      <c r="AC43" s="228"/>
      <c r="AD43" s="5"/>
      <c r="AE43" s="5"/>
      <c r="AF43" s="5"/>
      <c r="AG43" s="1"/>
      <c r="AH43" s="4"/>
    </row>
    <row r="44" spans="2:34" ht="24" customHeight="1">
      <c r="B44" s="5"/>
      <c r="C44" s="7"/>
      <c r="D44" s="8"/>
      <c r="E44" s="9"/>
      <c r="F44" s="200" t="s">
        <v>66</v>
      </c>
      <c r="G44" s="137" t="s">
        <v>67</v>
      </c>
      <c r="H44" s="138" t="s">
        <v>68</v>
      </c>
      <c r="O44" s="11"/>
      <c r="P44" s="12"/>
      <c r="R44" s="11"/>
      <c r="S44" s="13"/>
      <c r="T44" s="14"/>
      <c r="Y44" s="11"/>
      <c r="Z44" s="15"/>
      <c r="AA44" s="231"/>
      <c r="AB44" s="5"/>
      <c r="AC44" s="228"/>
      <c r="AD44" s="5"/>
      <c r="AE44" s="5"/>
      <c r="AF44" s="5"/>
      <c r="AG44" s="1"/>
      <c r="AH44" s="4"/>
    </row>
    <row r="45" spans="2:34" ht="24" customHeight="1">
      <c r="B45" s="5"/>
      <c r="C45" s="7"/>
      <c r="D45" s="8"/>
      <c r="E45" s="9"/>
      <c r="F45" s="10"/>
      <c r="O45" s="11"/>
      <c r="P45" s="12"/>
      <c r="R45" s="11"/>
      <c r="S45" s="13"/>
      <c r="T45" s="14"/>
      <c r="Y45" s="11"/>
      <c r="Z45" s="15"/>
      <c r="AA45" s="231"/>
      <c r="AB45" s="5"/>
      <c r="AC45" s="228"/>
      <c r="AD45" s="5"/>
      <c r="AE45" s="5"/>
      <c r="AF45" s="5"/>
      <c r="AG45" s="1"/>
      <c r="AH45" s="5"/>
    </row>
    <row r="46" spans="2:34" ht="24" customHeight="1">
      <c r="B46" s="5"/>
      <c r="C46" s="7"/>
      <c r="D46" s="8"/>
      <c r="E46" s="9"/>
      <c r="F46" s="10"/>
      <c r="O46" s="11"/>
      <c r="P46" s="12"/>
      <c r="R46" s="11"/>
      <c r="S46" s="13"/>
      <c r="T46" s="14"/>
      <c r="Y46" s="11"/>
      <c r="Z46" s="15"/>
      <c r="AA46" s="231"/>
      <c r="AB46" s="5"/>
      <c r="AC46" s="228"/>
      <c r="AD46" s="5"/>
      <c r="AE46" s="5"/>
      <c r="AF46" s="5"/>
      <c r="AG46" s="1"/>
      <c r="AH46" s="5"/>
    </row>
    <row r="47" spans="2:34" ht="24" customHeight="1">
      <c r="B47" s="5"/>
      <c r="C47" s="7"/>
      <c r="D47" s="8"/>
      <c r="E47" s="9"/>
      <c r="F47" s="10"/>
      <c r="O47" s="11"/>
      <c r="P47" s="12"/>
      <c r="R47" s="11"/>
      <c r="S47" s="13"/>
      <c r="T47" s="14"/>
      <c r="Y47" s="11"/>
      <c r="Z47" s="15"/>
      <c r="AA47" s="231"/>
      <c r="AB47" s="5"/>
      <c r="AC47" s="228"/>
      <c r="AD47" s="5"/>
      <c r="AE47" s="5"/>
      <c r="AF47" s="5"/>
      <c r="AG47" s="1"/>
      <c r="AH47" s="5"/>
    </row>
    <row r="48" spans="2:34" ht="24" customHeight="1">
      <c r="B48" s="5"/>
      <c r="C48" s="7"/>
      <c r="D48" s="8"/>
      <c r="E48" s="9"/>
      <c r="F48" s="10"/>
      <c r="O48" s="11"/>
      <c r="P48" s="12"/>
      <c r="R48" s="11"/>
      <c r="S48" s="13"/>
      <c r="T48" s="14"/>
      <c r="Y48" s="11"/>
      <c r="Z48" s="15"/>
      <c r="AA48" s="231"/>
      <c r="AB48" s="5"/>
      <c r="AC48" s="228"/>
      <c r="AD48" s="5"/>
      <c r="AE48" s="5"/>
      <c r="AF48" s="5"/>
      <c r="AG48" s="1"/>
      <c r="AH48" s="5"/>
    </row>
    <row r="49" spans="2:34" ht="24" customHeight="1">
      <c r="B49" s="5"/>
      <c r="C49" s="7"/>
      <c r="D49" s="8"/>
      <c r="E49" s="9"/>
      <c r="F49" s="10"/>
      <c r="O49" s="11"/>
      <c r="P49" s="12"/>
      <c r="R49" s="11"/>
      <c r="S49" s="13"/>
      <c r="T49" s="14"/>
      <c r="Y49" s="11"/>
      <c r="Z49" s="15"/>
      <c r="AA49" s="231"/>
      <c r="AB49" s="5"/>
      <c r="AC49" s="228"/>
      <c r="AD49" s="5"/>
      <c r="AE49" s="5"/>
      <c r="AF49" s="5"/>
      <c r="AG49" s="1"/>
      <c r="AH49" s="5"/>
    </row>
    <row r="50" spans="2:34" ht="24" customHeight="1">
      <c r="B50" s="5"/>
      <c r="C50" s="7"/>
      <c r="D50" s="8"/>
      <c r="E50" s="9"/>
      <c r="F50" s="10"/>
      <c r="O50" s="11"/>
      <c r="P50" s="12"/>
      <c r="R50" s="11"/>
      <c r="S50" s="13"/>
      <c r="T50" s="14"/>
      <c r="Y50" s="11"/>
      <c r="Z50" s="15"/>
      <c r="AA50" s="231"/>
      <c r="AB50" s="5"/>
      <c r="AC50" s="228"/>
      <c r="AD50" s="5"/>
      <c r="AE50" s="5"/>
      <c r="AF50" s="5"/>
      <c r="AG50" s="1"/>
      <c r="AH50" s="5"/>
    </row>
    <row r="51" spans="2:34" ht="24" customHeight="1">
      <c r="B51" s="5"/>
      <c r="C51" s="7"/>
      <c r="D51" s="8"/>
      <c r="E51" s="9"/>
      <c r="F51" s="10"/>
      <c r="O51" s="11"/>
      <c r="P51" s="12"/>
      <c r="R51" s="11"/>
      <c r="S51" s="13"/>
      <c r="T51" s="14"/>
      <c r="Y51" s="11"/>
      <c r="Z51" s="15"/>
      <c r="AA51" s="231"/>
      <c r="AB51" s="5"/>
      <c r="AC51" s="228"/>
      <c r="AD51" s="5"/>
      <c r="AE51" s="5"/>
      <c r="AF51" s="5"/>
      <c r="AG51" s="1"/>
      <c r="AH51" s="5"/>
    </row>
    <row r="52" spans="2:34" ht="24" customHeight="1">
      <c r="B52" s="5"/>
      <c r="C52" s="7"/>
      <c r="D52" s="8"/>
      <c r="F52" s="10"/>
      <c r="O52" s="11"/>
      <c r="P52" s="12"/>
      <c r="R52" s="11"/>
      <c r="S52" s="13"/>
      <c r="T52" s="14"/>
      <c r="Y52" s="11"/>
      <c r="Z52" s="15"/>
      <c r="AA52" s="231"/>
      <c r="AB52" s="5"/>
      <c r="AC52" s="228"/>
      <c r="AD52" s="5"/>
      <c r="AE52" s="5"/>
      <c r="AF52" s="5"/>
      <c r="AG52" s="1"/>
      <c r="AH52" s="5"/>
    </row>
    <row r="53" spans="2:34" ht="24" customHeight="1">
      <c r="B53" s="5"/>
      <c r="C53" s="7"/>
      <c r="D53" s="8"/>
      <c r="F53" s="10"/>
      <c r="O53" s="11"/>
      <c r="P53" s="12"/>
      <c r="R53" s="11"/>
      <c r="S53" s="13"/>
      <c r="T53" s="14"/>
      <c r="Y53" s="11"/>
      <c r="Z53" s="15"/>
      <c r="AA53" s="231"/>
      <c r="AB53" s="5"/>
      <c r="AC53" s="228"/>
      <c r="AD53" s="5"/>
      <c r="AE53" s="5"/>
      <c r="AF53" s="5"/>
      <c r="AG53" s="1"/>
      <c r="AH53" s="5"/>
    </row>
    <row r="54" spans="2:34" ht="24" customHeight="1">
      <c r="B54" s="5"/>
      <c r="C54" s="7"/>
      <c r="D54" s="8"/>
      <c r="F54" s="10"/>
      <c r="O54" s="11"/>
      <c r="P54" s="12"/>
      <c r="R54" s="11"/>
      <c r="S54" s="13"/>
      <c r="T54" s="14"/>
      <c r="Y54" s="11"/>
      <c r="Z54" s="15"/>
      <c r="AA54" s="231"/>
      <c r="AB54" s="5"/>
      <c r="AC54" s="228"/>
      <c r="AD54" s="5"/>
      <c r="AE54" s="5"/>
      <c r="AF54" s="5"/>
      <c r="AG54" s="1"/>
      <c r="AH54" s="5"/>
    </row>
    <row r="55" spans="2:34" ht="24" customHeight="1">
      <c r="B55" s="5"/>
      <c r="C55" s="7"/>
      <c r="D55" s="8"/>
      <c r="F55" s="10"/>
      <c r="O55" s="11"/>
      <c r="P55" s="12"/>
      <c r="R55" s="11"/>
      <c r="S55" s="13"/>
      <c r="T55" s="14"/>
      <c r="Y55" s="11"/>
      <c r="Z55" s="15"/>
      <c r="AA55" s="231"/>
      <c r="AB55" s="5"/>
      <c r="AC55" s="228"/>
      <c r="AD55" s="5"/>
      <c r="AE55" s="5"/>
      <c r="AF55" s="5"/>
      <c r="AG55" s="1"/>
      <c r="AH55" s="5"/>
    </row>
    <row r="56" spans="2:34" ht="24" customHeight="1">
      <c r="B56" s="5"/>
      <c r="C56" s="7"/>
      <c r="D56" s="8"/>
      <c r="F56" s="10"/>
      <c r="O56" s="11"/>
      <c r="P56" s="12"/>
      <c r="R56" s="11"/>
      <c r="S56" s="13"/>
      <c r="T56" s="14"/>
      <c r="Y56" s="11"/>
      <c r="Z56" s="15"/>
      <c r="AA56" s="231"/>
      <c r="AB56" s="5"/>
      <c r="AC56" s="228"/>
      <c r="AD56" s="5"/>
      <c r="AE56" s="5"/>
      <c r="AF56" s="5"/>
      <c r="AG56" s="1"/>
      <c r="AH56" s="5"/>
    </row>
    <row r="57" spans="2:34" ht="24" customHeight="1">
      <c r="B57" s="5"/>
      <c r="C57" s="7"/>
      <c r="D57" s="8"/>
      <c r="F57" s="10"/>
      <c r="O57" s="11"/>
      <c r="P57" s="12"/>
      <c r="R57" s="11"/>
      <c r="S57" s="13"/>
      <c r="T57" s="14"/>
      <c r="Y57" s="11"/>
      <c r="Z57" s="15"/>
      <c r="AA57" s="231"/>
      <c r="AB57" s="5"/>
      <c r="AC57" s="228"/>
      <c r="AD57" s="5"/>
      <c r="AE57" s="5"/>
      <c r="AF57" s="5"/>
      <c r="AG57" s="1"/>
      <c r="AH57" s="5"/>
    </row>
    <row r="58" spans="2:34" ht="24" customHeight="1">
      <c r="B58" s="5"/>
      <c r="C58" s="7"/>
      <c r="D58" s="8"/>
      <c r="F58" s="10"/>
      <c r="O58" s="11"/>
      <c r="P58" s="12"/>
      <c r="R58" s="11"/>
      <c r="S58" s="13"/>
      <c r="T58" s="14"/>
      <c r="Y58" s="11"/>
      <c r="Z58" s="15"/>
      <c r="AA58" s="231"/>
      <c r="AB58" s="5"/>
      <c r="AC58" s="228"/>
      <c r="AD58" s="5"/>
      <c r="AE58" s="5"/>
      <c r="AF58" s="5"/>
      <c r="AG58" s="1"/>
      <c r="AH58" s="5"/>
    </row>
    <row r="59" spans="2:34" ht="24" customHeight="1">
      <c r="B59" s="5"/>
      <c r="C59" s="7"/>
      <c r="D59" s="8"/>
      <c r="F59" s="10"/>
      <c r="O59" s="11"/>
      <c r="P59" s="12"/>
      <c r="R59" s="11"/>
      <c r="S59" s="13"/>
      <c r="T59" s="14"/>
      <c r="Y59" s="11"/>
      <c r="Z59" s="15"/>
      <c r="AA59" s="231"/>
      <c r="AB59" s="5"/>
      <c r="AC59" s="228"/>
      <c r="AD59" s="5"/>
      <c r="AE59" s="5"/>
      <c r="AF59" s="5"/>
      <c r="AG59" s="1"/>
      <c r="AH59" s="5"/>
    </row>
    <row r="60" spans="2:34" ht="24" customHeight="1">
      <c r="B60" s="5"/>
      <c r="C60" s="7"/>
      <c r="D60" s="8"/>
      <c r="F60" s="10"/>
      <c r="O60" s="11"/>
      <c r="P60" s="12"/>
      <c r="R60" s="11"/>
      <c r="S60" s="13"/>
      <c r="T60" s="14"/>
      <c r="Y60" s="11"/>
      <c r="Z60" s="15"/>
      <c r="AA60" s="231"/>
      <c r="AB60" s="5"/>
      <c r="AC60" s="228"/>
      <c r="AD60" s="5"/>
      <c r="AE60" s="5"/>
      <c r="AF60" s="5"/>
      <c r="AG60" s="1"/>
      <c r="AH60" s="5"/>
    </row>
    <row r="61" spans="2:34" ht="24" customHeight="1">
      <c r="B61" s="5"/>
      <c r="C61" s="7"/>
      <c r="D61" s="8"/>
      <c r="F61" s="10"/>
      <c r="O61" s="11"/>
      <c r="P61" s="12"/>
      <c r="R61" s="11"/>
      <c r="S61" s="13"/>
      <c r="T61" s="14"/>
      <c r="Y61" s="11"/>
      <c r="Z61" s="15"/>
      <c r="AA61" s="231"/>
      <c r="AB61" s="5"/>
      <c r="AC61" s="228"/>
      <c r="AD61" s="5"/>
      <c r="AE61" s="5"/>
      <c r="AF61" s="5"/>
      <c r="AG61" s="1"/>
      <c r="AH61" s="5"/>
    </row>
    <row r="62" spans="2:34" ht="24" customHeight="1">
      <c r="B62" s="5"/>
      <c r="C62" s="7"/>
      <c r="D62" s="8"/>
      <c r="F62" s="10"/>
      <c r="O62" s="11"/>
      <c r="P62" s="12"/>
      <c r="R62" s="11"/>
      <c r="S62" s="13"/>
      <c r="T62" s="14"/>
      <c r="Y62" s="11"/>
      <c r="Z62" s="15"/>
      <c r="AA62" s="231"/>
      <c r="AB62" s="5"/>
      <c r="AC62" s="228"/>
      <c r="AD62" s="5"/>
      <c r="AE62" s="5"/>
      <c r="AF62" s="5"/>
      <c r="AG62" s="1"/>
      <c r="AH62" s="5"/>
    </row>
    <row r="63" spans="2:34" ht="24" customHeight="1">
      <c r="B63" s="5"/>
      <c r="C63" s="7"/>
      <c r="D63" s="8"/>
      <c r="F63" s="10"/>
      <c r="O63" s="11"/>
      <c r="P63" s="12"/>
      <c r="R63" s="11"/>
      <c r="S63" s="13"/>
      <c r="T63" s="14"/>
      <c r="Y63" s="11"/>
      <c r="Z63" s="15"/>
      <c r="AA63" s="231"/>
      <c r="AB63" s="5"/>
      <c r="AC63" s="228"/>
      <c r="AD63" s="5"/>
      <c r="AE63" s="5"/>
      <c r="AF63" s="5"/>
      <c r="AG63" s="1"/>
      <c r="AH63" s="5"/>
    </row>
    <row r="64" spans="2:34" ht="24" customHeight="1">
      <c r="B64" s="5"/>
      <c r="C64" s="7"/>
      <c r="D64" s="8"/>
      <c r="F64" s="10"/>
      <c r="O64" s="11"/>
      <c r="P64" s="12"/>
      <c r="R64" s="11"/>
      <c r="S64" s="13"/>
      <c r="T64" s="14"/>
      <c r="Y64" s="11"/>
      <c r="Z64" s="15"/>
      <c r="AA64" s="231"/>
      <c r="AB64" s="5"/>
      <c r="AC64" s="228"/>
      <c r="AD64" s="5"/>
      <c r="AE64" s="5"/>
      <c r="AF64" s="5"/>
      <c r="AG64" s="1"/>
      <c r="AH64" s="5"/>
    </row>
    <row r="65" spans="2:34" ht="24" customHeight="1">
      <c r="B65" s="5"/>
      <c r="C65" s="7"/>
      <c r="D65" s="8"/>
      <c r="F65" s="10"/>
      <c r="O65" s="11"/>
      <c r="P65" s="12"/>
      <c r="R65" s="11"/>
      <c r="S65" s="13"/>
      <c r="T65" s="14"/>
      <c r="Y65" s="11"/>
      <c r="Z65" s="15"/>
      <c r="AA65" s="231"/>
      <c r="AB65" s="5"/>
      <c r="AC65" s="228"/>
      <c r="AD65" s="5"/>
      <c r="AE65" s="5"/>
      <c r="AF65" s="5"/>
      <c r="AG65" s="1"/>
      <c r="AH65" s="5"/>
    </row>
    <row r="66" spans="2:34" ht="24" customHeight="1">
      <c r="B66" s="5"/>
      <c r="C66" s="7"/>
      <c r="D66" s="8"/>
      <c r="F66" s="10"/>
      <c r="O66" s="11"/>
      <c r="P66" s="12"/>
      <c r="R66" s="11"/>
      <c r="S66" s="13"/>
      <c r="T66" s="14"/>
      <c r="Y66" s="11"/>
      <c r="Z66" s="15"/>
      <c r="AA66" s="231"/>
      <c r="AB66" s="5"/>
      <c r="AC66" s="228"/>
      <c r="AD66" s="5"/>
      <c r="AE66" s="5"/>
      <c r="AF66" s="5"/>
      <c r="AG66" s="1"/>
      <c r="AH66" s="5"/>
    </row>
    <row r="67" spans="2:34" ht="24" customHeight="1">
      <c r="B67" s="5"/>
      <c r="C67" s="7"/>
      <c r="D67" s="8"/>
      <c r="F67" s="10"/>
      <c r="O67" s="11"/>
      <c r="P67" s="12"/>
      <c r="R67" s="11"/>
      <c r="S67" s="13"/>
      <c r="T67" s="14"/>
      <c r="Y67" s="11"/>
      <c r="Z67" s="15"/>
      <c r="AA67" s="231"/>
      <c r="AB67" s="5"/>
      <c r="AC67" s="228"/>
      <c r="AD67" s="5"/>
      <c r="AE67" s="5"/>
      <c r="AF67" s="5"/>
      <c r="AG67" s="1"/>
      <c r="AH67" s="5"/>
    </row>
    <row r="68" spans="2:34" ht="24" customHeight="1">
      <c r="B68" s="5"/>
      <c r="C68" s="7"/>
      <c r="D68" s="8"/>
      <c r="F68" s="10"/>
      <c r="O68" s="11"/>
      <c r="P68" s="12"/>
      <c r="R68" s="11"/>
      <c r="S68" s="13"/>
      <c r="T68" s="14"/>
      <c r="Y68" s="11"/>
      <c r="Z68" s="15"/>
      <c r="AA68" s="231"/>
      <c r="AB68" s="5"/>
      <c r="AC68" s="228"/>
      <c r="AD68" s="5"/>
      <c r="AE68" s="5"/>
      <c r="AF68" s="5"/>
      <c r="AG68" s="1"/>
      <c r="AH68" s="5"/>
    </row>
    <row r="69" spans="2:34" ht="24" customHeight="1">
      <c r="AH69" s="5"/>
    </row>
    <row r="70" spans="2:34" ht="24" customHeight="1">
      <c r="AH70" s="5"/>
    </row>
    <row r="71" spans="2:34" ht="24" customHeight="1">
      <c r="AH71" s="5"/>
    </row>
    <row r="72" spans="2:34" ht="24" customHeight="1">
      <c r="AH72" s="5"/>
    </row>
    <row r="73" spans="2:34" ht="24" customHeight="1">
      <c r="AH73" s="5"/>
    </row>
    <row r="74" spans="2:34" ht="24" customHeight="1">
      <c r="AH74" s="5"/>
    </row>
    <row r="75" spans="2:34" ht="24" customHeight="1">
      <c r="AH75" s="5"/>
    </row>
    <row r="76" spans="2:34" ht="24" customHeight="1">
      <c r="AH76" s="5"/>
    </row>
    <row r="77" spans="2:34" ht="24" customHeight="1">
      <c r="AH77" s="5"/>
    </row>
    <row r="78" spans="2:34" ht="24" customHeight="1">
      <c r="AH78" s="5"/>
    </row>
    <row r="79" spans="2:34" ht="24" customHeight="1">
      <c r="AH79" s="5"/>
    </row>
    <row r="80" spans="2:34" ht="24" customHeight="1">
      <c r="AH80" s="5"/>
    </row>
    <row r="81" spans="34:34" ht="24" customHeight="1">
      <c r="AH81" s="5"/>
    </row>
    <row r="82" spans="34:34" ht="24" customHeight="1">
      <c r="AH82" s="5"/>
    </row>
    <row r="83" spans="34:34" ht="24" customHeight="1">
      <c r="AH83" s="5"/>
    </row>
    <row r="84" spans="34:34" ht="24" customHeight="1">
      <c r="AH84" s="5"/>
    </row>
    <row r="85" spans="34:34" ht="24" customHeight="1">
      <c r="AH85" s="5"/>
    </row>
  </sheetData>
  <sortState ref="B7:AC25">
    <sortCondition ref="C7:C25"/>
  </sortState>
  <mergeCells count="17">
    <mergeCell ref="A3:A5"/>
    <mergeCell ref="B3:B5"/>
    <mergeCell ref="E3:E5"/>
    <mergeCell ref="AH4:AH5"/>
    <mergeCell ref="AC4:AC5"/>
    <mergeCell ref="M3:N3"/>
    <mergeCell ref="F4:F5"/>
    <mergeCell ref="G3:H3"/>
    <mergeCell ref="I3:J3"/>
    <mergeCell ref="AF4:AF5"/>
    <mergeCell ref="C3:C5"/>
    <mergeCell ref="D3:D5"/>
    <mergeCell ref="AA2:AE2"/>
    <mergeCell ref="AA3:AB3"/>
    <mergeCell ref="AC3:AE3"/>
    <mergeCell ref="AA4:AA5"/>
    <mergeCell ref="AB4:AB5"/>
  </mergeCells>
  <phoneticPr fontId="0" type="noConversion"/>
  <printOptions horizontalCentered="1"/>
  <pageMargins left="0.11527777777777801" right="0.2" top="0.93333333333333335" bottom="0" header="0.25" footer="0.35"/>
  <pageSetup scale="65" firstPageNumber="0" orientation="portrait"/>
  <headerFooter alignWithMargins="0">
    <oddHeader>&amp;L&amp;"Neuropol,Italic"&amp;36Silver Gate Yacht Club&amp;R&amp;"-,Bold"&amp;24&amp;UWINDJAMMER RACE&amp;"-,Regular"&amp;18&amp;U_x000D_August 19, 2017_x000D_Check-In/Finish Sheet</oddHeader>
  </headerFooter>
  <legacyDrawing r:id="rId1"/>
  <extLst>
    <ext xmlns:mx="http://schemas.microsoft.com/office/mac/excel/2008/main" uri="http://schemas.microsoft.com/office/mac/excel/2008/main">
      <mx:PLV Mode="1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"/>
  <sheetViews>
    <sheetView zoomScale="75" zoomScaleNormal="75" zoomScalePageLayoutView="75" workbookViewId="0"/>
  </sheetViews>
  <sheetFormatPr baseColWidth="10" defaultColWidth="11.5703125" defaultRowHeight="13"/>
  <sheetData/>
  <phoneticPr fontId="0" type="noConversion"/>
  <pageMargins left="0.78749999999999998" right="0.78749999999999998" top="1.0527777777777778" bottom="1.0527777777777778" header="0.78749999999999998" footer="0.78749999999999998"/>
  <headerFooter alignWithMargins="0">
    <oddHeader>&amp;C&amp;"Times New Roman,Regular"&amp;12&amp;A</oddHeader>
    <oddFooter>&amp;C&amp;"Times New Roman,Regular"&amp;12Page &amp;P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all racers</vt:lpstr>
      <vt:lpstr>SGYC</vt:lpstr>
      <vt:lpstr>SDCatA</vt:lpstr>
      <vt:lpstr>check in finish</vt:lpstr>
      <vt:lpstr>Sheet4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SGYC</dc:creator>
  <cp:lastModifiedBy>James Holden</cp:lastModifiedBy>
  <cp:lastPrinted>2017-08-18T19:09:15Z</cp:lastPrinted>
  <dcterms:created xsi:type="dcterms:W3CDTF">2010-04-18T17:40:02Z</dcterms:created>
  <dcterms:modified xsi:type="dcterms:W3CDTF">2017-08-21T15:55:54Z</dcterms:modified>
</cp:coreProperties>
</file>